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E328" i="9"/>
  <c r="B328" i="9"/>
  <c r="H327" i="9"/>
  <c r="G327" i="9"/>
  <c r="F327" i="9"/>
  <c r="E327" i="9"/>
  <c r="B327" i="9"/>
  <c r="H326" i="9"/>
  <c r="G326" i="9"/>
  <c r="F326" i="9"/>
  <c r="E326" i="9"/>
  <c r="B326" i="9"/>
  <c r="H325" i="9"/>
  <c r="G325" i="9"/>
  <c r="F325" i="9"/>
  <c r="E325" i="9"/>
  <c r="B325" i="9"/>
  <c r="H324" i="9"/>
  <c r="G324" i="9"/>
  <c r="F324" i="9"/>
  <c r="E324" i="9"/>
  <c r="B324" i="9"/>
  <c r="H323" i="9"/>
  <c r="G323" i="9"/>
  <c r="F323" i="9"/>
  <c r="E323" i="9"/>
  <c r="B323" i="9"/>
  <c r="H322" i="9"/>
  <c r="G322" i="9"/>
  <c r="F322" i="9"/>
  <c r="E322" i="9"/>
  <c r="B322" i="9"/>
  <c r="H321" i="9"/>
  <c r="G321" i="9"/>
  <c r="F321" i="9"/>
  <c r="E321" i="9"/>
  <c r="B321" i="9"/>
  <c r="H320" i="9"/>
  <c r="G320" i="9"/>
  <c r="F320" i="9"/>
  <c r="E320" i="9"/>
  <c r="B320" i="9"/>
  <c r="H319" i="9"/>
  <c r="G319" i="9"/>
  <c r="F319" i="9"/>
  <c r="E319" i="9"/>
  <c r="B319" i="9"/>
  <c r="H318" i="9"/>
  <c r="G318" i="9"/>
  <c r="F318" i="9"/>
  <c r="E318" i="9"/>
  <c r="B318" i="9"/>
  <c r="H317" i="9"/>
  <c r="G317" i="9"/>
  <c r="F317" i="9"/>
  <c r="E317" i="9"/>
  <c r="B317" i="9"/>
  <c r="H316" i="9"/>
  <c r="G316" i="9"/>
  <c r="F316" i="9"/>
  <c r="E316" i="9"/>
  <c r="B316" i="9"/>
  <c r="F315" i="9"/>
  <c r="F314" i="9"/>
  <c r="F313" i="9"/>
  <c r="H312" i="9"/>
  <c r="G312" i="9"/>
  <c r="F312" i="9"/>
  <c r="E312" i="9"/>
  <c r="B312" i="9"/>
  <c r="H311" i="9"/>
  <c r="G311" i="9"/>
  <c r="F311" i="9"/>
  <c r="E311" i="9"/>
  <c r="B311" i="9"/>
  <c r="H310" i="9"/>
  <c r="G310" i="9"/>
  <c r="F310" i="9"/>
  <c r="E310" i="9"/>
  <c r="B310" i="9"/>
  <c r="F309" i="9"/>
  <c r="F308" i="9"/>
  <c r="H307" i="9"/>
  <c r="G307" i="9"/>
  <c r="F307" i="9"/>
  <c r="E307" i="9"/>
  <c r="B307" i="9"/>
  <c r="F306" i="9"/>
  <c r="H305" i="9"/>
  <c r="G305" i="9"/>
  <c r="F305" i="9"/>
  <c r="E305" i="9"/>
  <c r="B305" i="9"/>
  <c r="H304" i="9"/>
  <c r="G304" i="9"/>
  <c r="F304" i="9"/>
  <c r="E304" i="9"/>
  <c r="B304" i="9"/>
  <c r="H303" i="9"/>
  <c r="G303" i="9"/>
  <c r="F303" i="9"/>
  <c r="E303" i="9"/>
  <c r="B303" i="9"/>
  <c r="F302" i="9"/>
  <c r="F301" i="9"/>
  <c r="F300" i="9"/>
  <c r="F299" i="9"/>
  <c r="F298" i="9"/>
  <c r="F297" i="9"/>
  <c r="L296" i="9"/>
  <c r="H296" i="9"/>
  <c r="F296" i="9"/>
  <c r="F295" i="9"/>
  <c r="I294" i="9"/>
  <c r="H294" i="9"/>
  <c r="F294" i="9"/>
  <c r="E294" i="9"/>
  <c r="B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F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F24" i="9"/>
  <c r="F4" i="9"/>
  <c r="O3" i="9"/>
  <c r="G296" i="9" s="1"/>
  <c r="E296" i="9" s="1"/>
  <c r="B296" i="9" s="1"/>
  <c r="I3" i="9"/>
  <c r="H3" i="9"/>
  <c r="G3" i="9"/>
  <c r="D104" i="8"/>
  <c r="D97" i="8"/>
  <c r="D92" i="8"/>
  <c r="D87" i="8"/>
  <c r="D82" i="8"/>
  <c r="D77" i="8"/>
  <c r="D72" i="8"/>
  <c r="D67" i="8"/>
  <c r="D62" i="8"/>
  <c r="D57" i="8"/>
  <c r="D52" i="8"/>
  <c r="D51" i="8"/>
  <c r="D46" i="8"/>
  <c r="D45" i="8"/>
  <c r="D37" i="8"/>
  <c r="D27" i="8"/>
  <c r="D25" i="8"/>
  <c r="D18" i="8"/>
  <c r="D8" i="8"/>
  <c r="D6" i="8"/>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G338" i="9" s="1"/>
  <c r="E338" i="9" s="1"/>
  <c r="B338" i="9" s="1"/>
  <c r="F217" i="5"/>
  <c r="F216" i="5"/>
  <c r="F215" i="5"/>
  <c r="F214" i="5"/>
  <c r="F213" i="5"/>
  <c r="F212" i="5"/>
  <c r="F211" i="5"/>
  <c r="E210" i="5"/>
  <c r="D210" i="5"/>
  <c r="F210" i="5" s="1"/>
  <c r="F209" i="5"/>
  <c r="F208" i="5"/>
  <c r="F207" i="5"/>
  <c r="F206" i="5"/>
  <c r="F205" i="5"/>
  <c r="F204" i="5"/>
  <c r="E203" i="5"/>
  <c r="D203" i="5"/>
  <c r="F203" i="5" s="1"/>
  <c r="E202" i="5"/>
  <c r="H337" i="9" s="1"/>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G335" i="9" s="1"/>
  <c r="E335" i="9" s="1"/>
  <c r="B335" i="9" s="1"/>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D69" i="5"/>
  <c r="F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H299" i="9"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E535" i="4"/>
  <c r="E640" i="4" s="1"/>
  <c r="D535" i="4"/>
  <c r="D640" i="4" s="1"/>
  <c r="F640" i="4" s="1"/>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30" i="4"/>
  <c r="E639" i="4" s="1"/>
  <c r="D430" i="4"/>
  <c r="D639" i="4" s="1"/>
  <c r="F639" i="4" s="1"/>
  <c r="E428" i="4"/>
  <c r="D428" i="4"/>
  <c r="F428" i="4" s="1"/>
  <c r="E427" i="4"/>
  <c r="D427" i="4"/>
  <c r="D648" i="4" s="1"/>
  <c r="F648" i="4" s="1"/>
  <c r="E426" i="4"/>
  <c r="E647" i="4" s="1"/>
  <c r="D426" i="4"/>
  <c r="D647" i="4" s="1"/>
  <c r="F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E418" i="4" s="1"/>
  <c r="D360" i="4"/>
  <c r="D418" i="4" s="1"/>
  <c r="F418" i="4" s="1"/>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E417" i="4" s="1"/>
  <c r="D308" i="4"/>
  <c r="D417" i="4" s="1"/>
  <c r="F417"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F154" i="4" s="1"/>
  <c r="E153" i="4"/>
  <c r="D153" i="4"/>
  <c r="E152" i="4"/>
  <c r="E299" i="4" s="1"/>
  <c r="D152" i="4"/>
  <c r="D299" i="4" s="1"/>
  <c r="F151" i="4"/>
  <c r="F150" i="4"/>
  <c r="F149" i="4"/>
  <c r="F148" i="4"/>
  <c r="F147" i="4"/>
  <c r="F146" i="4"/>
  <c r="F145" i="4"/>
  <c r="F144" i="4"/>
  <c r="F143" i="4"/>
  <c r="F142" i="4"/>
  <c r="E141" i="4"/>
  <c r="D141" i="4"/>
  <c r="F141" i="4" s="1"/>
  <c r="E140" i="4"/>
  <c r="D140" i="4"/>
  <c r="F140" i="4" s="1"/>
  <c r="F139" i="4"/>
  <c r="F138" i="4"/>
  <c r="F137" i="4"/>
  <c r="F136" i="4"/>
  <c r="E135" i="4"/>
  <c r="D135" i="4"/>
  <c r="F135" i="4" s="1"/>
  <c r="E134" i="4"/>
  <c r="D134" i="4"/>
  <c r="F134" i="4" s="1"/>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E6" i="4"/>
  <c r="D6" i="4"/>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I18" i="3"/>
  <c r="H18" i="3"/>
  <c r="G18" i="3"/>
  <c r="B18" i="3"/>
  <c r="I17" i="3"/>
  <c r="H17" i="3"/>
  <c r="G17" i="3"/>
  <c r="B17" i="3"/>
  <c r="H10" i="3" a="1"/>
  <c r="H10" i="3"/>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7" i="1"/>
  <c r="H1627" i="1" s="1"/>
  <c r="C1626" i="1"/>
  <c r="H1626" i="1" s="1"/>
  <c r="C1625" i="1"/>
  <c r="H1625" i="1" s="1"/>
  <c r="C1624" i="1"/>
  <c r="H1624" i="1" s="1"/>
  <c r="C1623" i="1"/>
  <c r="H1623" i="1" s="1"/>
  <c r="C1622" i="1"/>
  <c r="H1622" i="1" s="1"/>
  <c r="C1621" i="1"/>
  <c r="H1621"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1" i="1"/>
  <c r="H1601"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2" i="1"/>
  <c r="H1582" i="1" s="1"/>
  <c r="C1581" i="1"/>
  <c r="D1580" i="1"/>
  <c r="C1580" i="1"/>
  <c r="J1580" i="1" s="1"/>
  <c r="D1579" i="1"/>
  <c r="C1579" i="1"/>
  <c r="J1579" i="1" s="1"/>
  <c r="D1578" i="1"/>
  <c r="C1578" i="1"/>
  <c r="J1578" i="1" s="1"/>
  <c r="D1577" i="1"/>
  <c r="C1577" i="1"/>
  <c r="J1577" i="1" s="1"/>
  <c r="D1576" i="1"/>
  <c r="C1576" i="1"/>
  <c r="H1576" i="1" s="1"/>
  <c r="D1575" i="1"/>
  <c r="C1575" i="1"/>
  <c r="J1575" i="1" s="1"/>
  <c r="D1574" i="1"/>
  <c r="C1574" i="1"/>
  <c r="J1574" i="1" s="1"/>
  <c r="D1573" i="1"/>
  <c r="C1573" i="1"/>
  <c r="J1573" i="1" s="1"/>
  <c r="D1572" i="1"/>
  <c r="C1572" i="1"/>
  <c r="J1572" i="1" s="1"/>
  <c r="D1571" i="1"/>
  <c r="C1571" i="1"/>
  <c r="H1571" i="1" s="1"/>
  <c r="D1570" i="1"/>
  <c r="C1570" i="1"/>
  <c r="H1570" i="1" s="1"/>
  <c r="D1569" i="1"/>
  <c r="C1569" i="1"/>
  <c r="J1569" i="1" s="1"/>
  <c r="D1568" i="1"/>
  <c r="C1568" i="1"/>
  <c r="J1568" i="1" s="1"/>
  <c r="D1567" i="1"/>
  <c r="C1567" i="1"/>
  <c r="J1567" i="1" s="1"/>
  <c r="D1566" i="1"/>
  <c r="C1566" i="1"/>
  <c r="J1566" i="1" s="1"/>
  <c r="D1565" i="1"/>
  <c r="C1565" i="1"/>
  <c r="J1565" i="1" s="1"/>
  <c r="D1564" i="1"/>
  <c r="C1564" i="1"/>
  <c r="J1564" i="1" s="1"/>
  <c r="D1563" i="1"/>
  <c r="C1563" i="1"/>
  <c r="J1563" i="1" s="1"/>
  <c r="D1562" i="1"/>
  <c r="C1562" i="1"/>
  <c r="H1562" i="1" s="1"/>
  <c r="D1561" i="1"/>
  <c r="C1561" i="1"/>
  <c r="J1561" i="1" s="1"/>
  <c r="D1560" i="1"/>
  <c r="C1560" i="1"/>
  <c r="J1560" i="1" s="1"/>
  <c r="D1559" i="1"/>
  <c r="C1559" i="1"/>
  <c r="J1559" i="1" s="1"/>
  <c r="D1558" i="1"/>
  <c r="C1558" i="1"/>
  <c r="J1558" i="1" s="1"/>
  <c r="D1557" i="1"/>
  <c r="C1557" i="1"/>
  <c r="J1557" i="1" s="1"/>
  <c r="D1556" i="1"/>
  <c r="C1556" i="1"/>
  <c r="J1556" i="1" s="1"/>
  <c r="D1555" i="1"/>
  <c r="C1555" i="1"/>
  <c r="H1555" i="1" s="1"/>
  <c r="D1554" i="1"/>
  <c r="C1554" i="1"/>
  <c r="H1554" i="1" s="1"/>
  <c r="D1553" i="1"/>
  <c r="C1553" i="1"/>
  <c r="J1553" i="1" s="1"/>
  <c r="D1552" i="1"/>
  <c r="C1552" i="1"/>
  <c r="J1552" i="1" s="1"/>
  <c r="D1551" i="1"/>
  <c r="C1551" i="1"/>
  <c r="J1551" i="1" s="1"/>
  <c r="D1550" i="1"/>
  <c r="C1550" i="1"/>
  <c r="J1550" i="1" s="1"/>
  <c r="D1549" i="1"/>
  <c r="C1549" i="1"/>
  <c r="J1549" i="1" s="1"/>
  <c r="D1548" i="1"/>
  <c r="C1548" i="1"/>
  <c r="J1548" i="1" s="1"/>
  <c r="D1547" i="1"/>
  <c r="C1547" i="1"/>
  <c r="J1547" i="1" s="1"/>
  <c r="D1546" i="1"/>
  <c r="C1546" i="1"/>
  <c r="J1546" i="1" s="1"/>
  <c r="D1545" i="1"/>
  <c r="C1545" i="1"/>
  <c r="J1545" i="1" s="1"/>
  <c r="D1544" i="1"/>
  <c r="C1544" i="1"/>
  <c r="J1544" i="1" s="1"/>
  <c r="D1543" i="1"/>
  <c r="C1543" i="1"/>
  <c r="J1543" i="1" s="1"/>
  <c r="D1542" i="1"/>
  <c r="C1542" i="1"/>
  <c r="J1542" i="1" s="1"/>
  <c r="D1541" i="1"/>
  <c r="C1541" i="1"/>
  <c r="J1541" i="1" s="1"/>
  <c r="D1540" i="1"/>
  <c r="C1540" i="1"/>
  <c r="J1540" i="1" s="1"/>
  <c r="D1539" i="1"/>
  <c r="C1539" i="1"/>
  <c r="H1539" i="1" s="1"/>
  <c r="D1538" i="1"/>
  <c r="C1538" i="1"/>
  <c r="H1538" i="1" s="1"/>
  <c r="D1537" i="1"/>
  <c r="C1537" i="1"/>
  <c r="H1537" i="1" s="1"/>
  <c r="D1536" i="1"/>
  <c r="D1535" i="1"/>
  <c r="C1535" i="1"/>
  <c r="H1535" i="1" s="1"/>
  <c r="D1534" i="1"/>
  <c r="C1534" i="1"/>
  <c r="H1534" i="1" s="1"/>
  <c r="D1533" i="1"/>
  <c r="C1533" i="1"/>
  <c r="H1533" i="1" s="1"/>
  <c r="D1532" i="1"/>
  <c r="C1532" i="1"/>
  <c r="H1532" i="1" s="1"/>
  <c r="D1531" i="1"/>
  <c r="C1531" i="1"/>
  <c r="H1531" i="1" s="1"/>
  <c r="D1530" i="1"/>
  <c r="C1530" i="1"/>
  <c r="H1530" i="1" s="1"/>
  <c r="D1529" i="1"/>
  <c r="C1529" i="1"/>
  <c r="H1529" i="1" s="1"/>
  <c r="D1528" i="1"/>
  <c r="C1528" i="1"/>
  <c r="H1528" i="1" s="1"/>
  <c r="D1527" i="1"/>
  <c r="C1527" i="1"/>
  <c r="H1527" i="1" s="1"/>
  <c r="D1526" i="1"/>
  <c r="C1526" i="1"/>
  <c r="H1526" i="1" s="1"/>
  <c r="D1525" i="1"/>
  <c r="C1525" i="1"/>
  <c r="H1525" i="1" s="1"/>
  <c r="D1524" i="1"/>
  <c r="C1524" i="1"/>
  <c r="H1524" i="1" s="1"/>
  <c r="D1523" i="1"/>
  <c r="C1523" i="1"/>
  <c r="H1523" i="1" s="1"/>
  <c r="D1522" i="1"/>
  <c r="C1522" i="1"/>
  <c r="H1522" i="1" s="1"/>
  <c r="D1521" i="1"/>
  <c r="C1521" i="1"/>
  <c r="H1521" i="1" s="1"/>
  <c r="D1520" i="1"/>
  <c r="C1520" i="1"/>
  <c r="H1520" i="1" s="1"/>
  <c r="D1519" i="1"/>
  <c r="C1519" i="1"/>
  <c r="H1519" i="1" s="1"/>
  <c r="D1518" i="1"/>
  <c r="C1518" i="1"/>
  <c r="H1518" i="1" s="1"/>
  <c r="D1517" i="1"/>
  <c r="C1517" i="1"/>
  <c r="H1517" i="1" s="1"/>
  <c r="D1516" i="1"/>
  <c r="C1516" i="1"/>
  <c r="H1516" i="1" s="1"/>
  <c r="D1515" i="1"/>
  <c r="C1515" i="1"/>
  <c r="H1515" i="1" s="1"/>
  <c r="D1514" i="1"/>
  <c r="C1514" i="1"/>
  <c r="H1514" i="1" s="1"/>
  <c r="D1513" i="1"/>
  <c r="C1513" i="1"/>
  <c r="H1513" i="1" s="1"/>
  <c r="D1512" i="1"/>
  <c r="C1512" i="1"/>
  <c r="H1512" i="1" s="1"/>
  <c r="D1511" i="1"/>
  <c r="C1511" i="1"/>
  <c r="H1511" i="1" s="1"/>
  <c r="D1510" i="1"/>
  <c r="C1510" i="1"/>
  <c r="H1510" i="1" s="1"/>
  <c r="D1509" i="1"/>
  <c r="C1509" i="1"/>
  <c r="H1509" i="1" s="1"/>
  <c r="D1508" i="1"/>
  <c r="C1508" i="1"/>
  <c r="H1508" i="1" s="1"/>
  <c r="D1507" i="1"/>
  <c r="C1507" i="1"/>
  <c r="H1507" i="1" s="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H1499" i="1" s="1"/>
  <c r="D1498" i="1"/>
  <c r="C1498" i="1"/>
  <c r="H1498" i="1" s="1"/>
  <c r="D1497" i="1"/>
  <c r="C1497" i="1"/>
  <c r="H1497" i="1" s="1"/>
  <c r="D1496" i="1"/>
  <c r="C1496" i="1"/>
  <c r="H1496" i="1" s="1"/>
  <c r="D1495" i="1"/>
  <c r="C1495" i="1"/>
  <c r="H1495" i="1" s="1"/>
  <c r="D1494" i="1"/>
  <c r="C1494" i="1"/>
  <c r="H1494" i="1" s="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D1484" i="1"/>
  <c r="C1484" i="1"/>
  <c r="H1484" i="1" s="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C1400" i="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C1258" i="1"/>
  <c r="H1258" i="1" s="1"/>
  <c r="D1257" i="1"/>
  <c r="C1257" i="1"/>
  <c r="H1257" i="1" s="1"/>
  <c r="D1256" i="1"/>
  <c r="C1256" i="1"/>
  <c r="H1256" i="1" s="1"/>
  <c r="D1255" i="1"/>
  <c r="C1255" i="1"/>
  <c r="H1255" i="1" s="1"/>
  <c r="D1254" i="1"/>
  <c r="C1254" i="1"/>
  <c r="H1254"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D1180" i="1"/>
  <c r="C1180" i="1"/>
  <c r="H1180" i="1" s="1"/>
  <c r="D1179" i="1"/>
  <c r="C1179" i="1"/>
  <c r="H1179"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C1152" i="1"/>
  <c r="H1152"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C1074" i="1"/>
  <c r="H1074"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H1014" i="1" s="1"/>
  <c r="D1013" i="1"/>
  <c r="C1013" i="1"/>
  <c r="H1013" i="1" s="1"/>
  <c r="D1012" i="1"/>
  <c r="C1012" i="1"/>
  <c r="H1012" i="1" s="1"/>
  <c r="D1011" i="1"/>
  <c r="C1011" i="1"/>
  <c r="H8" i="3"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C642" i="1"/>
  <c r="D641" i="1"/>
  <c r="C641" i="1"/>
  <c r="H641" i="1" s="1"/>
  <c r="D636" i="1"/>
  <c r="C636" i="1"/>
  <c r="H636" i="1" s="1"/>
  <c r="D635" i="1"/>
  <c r="C635" i="1"/>
  <c r="H635" i="1" s="1"/>
  <c r="D634" i="1"/>
  <c r="C634" i="1"/>
  <c r="H634" i="1" s="1"/>
  <c r="D633" i="1"/>
  <c r="C633" i="1"/>
  <c r="H633" i="1" s="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D623" i="1"/>
  <c r="C623" i="1"/>
  <c r="H623" i="1" s="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9" i="1"/>
  <c r="C529" i="1"/>
  <c r="H529" i="1" s="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C473" i="1"/>
  <c r="H473"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16" i="1"/>
  <c r="C416" i="1"/>
  <c r="H416" i="1" s="1"/>
  <c r="D415" i="1"/>
  <c r="C415" i="1"/>
  <c r="H415" i="1" s="1"/>
  <c r="D414" i="1"/>
  <c r="C414" i="1"/>
  <c r="H414" i="1" s="1"/>
  <c r="D413" i="1"/>
  <c r="C413" i="1"/>
  <c r="H413" i="1" s="1"/>
  <c r="D412" i="1"/>
  <c r="C412" i="1"/>
  <c r="H412" i="1" s="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C303" i="1"/>
  <c r="H303" i="1" s="1"/>
  <c r="D302" i="1"/>
  <c r="C302" i="1"/>
  <c r="H302" i="1" s="1"/>
  <c r="D301" i="1"/>
  <c r="C301" i="1"/>
  <c r="H301" i="1" s="1"/>
  <c r="D300" i="1"/>
  <c r="C300" i="1"/>
  <c r="H300" i="1" s="1"/>
  <c r="D299" i="1"/>
  <c r="C299" i="1"/>
  <c r="H299" i="1" s="1"/>
  <c r="D298" i="1"/>
  <c r="C298" i="1"/>
  <c r="H298" i="1" s="1"/>
  <c r="D295" i="1"/>
  <c r="C295" i="1"/>
  <c r="H295" i="1" s="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8" i="1"/>
  <c r="C148" i="1"/>
  <c r="H148"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C78" i="1"/>
  <c r="H78" i="1" s="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D2" i="1"/>
  <c r="C2" i="1"/>
  <c r="E648" i="4" l="1"/>
  <c r="D642" i="1" s="1"/>
  <c r="H642" i="1" s="1"/>
  <c r="G2" i="1"/>
  <c r="H2"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41" i="1"/>
  <c r="G642"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M3" i="9"/>
  <c r="G1011" i="1"/>
  <c r="H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H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D423" i="4"/>
  <c r="D301" i="4"/>
  <c r="F299" i="4"/>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7"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D422" i="4"/>
  <c r="D300" i="4"/>
  <c r="E422" i="4"/>
  <c r="E300" i="4"/>
  <c r="D296" i="1" s="1"/>
  <c r="F6" i="4"/>
  <c r="E423" i="4"/>
  <c r="E301" i="4"/>
  <c r="D297" i="1" s="1"/>
  <c r="F152" i="4"/>
  <c r="H24" i="9"/>
  <c r="G24" i="9"/>
  <c r="E24" i="9" s="1"/>
  <c r="F153" i="4"/>
  <c r="F308" i="4"/>
  <c r="F360" i="4"/>
  <c r="F426" i="4"/>
  <c r="F427" i="4"/>
  <c r="F430" i="4"/>
  <c r="F535" i="4"/>
  <c r="F607" i="4"/>
  <c r="G306" i="9"/>
  <c r="E306" i="9" s="1"/>
  <c r="B306" i="9" s="1"/>
  <c r="G299" i="9"/>
  <c r="E299" i="9" s="1"/>
  <c r="F6" i="5"/>
  <c r="F89" i="5"/>
  <c r="G315" i="9"/>
  <c r="G314" i="9"/>
  <c r="H315" i="9"/>
  <c r="H314" i="9"/>
  <c r="F150" i="5"/>
  <c r="F177" i="5"/>
  <c r="F196" i="5"/>
  <c r="F202" i="5"/>
  <c r="F218" i="5"/>
  <c r="F5" i="6"/>
  <c r="D141" i="6"/>
  <c r="B345" i="9"/>
  <c r="E344" i="9"/>
  <c r="I10" i="3" s="1"/>
  <c r="D44" i="8"/>
  <c r="H309" i="9"/>
  <c r="G309" i="9"/>
  <c r="E309" i="9" s="1"/>
  <c r="B309" i="9" s="1"/>
  <c r="H308" i="9"/>
  <c r="G308" i="9"/>
  <c r="E308" i="9" s="1"/>
  <c r="B308" i="9" s="1"/>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H19" i="9"/>
  <c r="E19" i="9" s="1"/>
  <c r="B19" i="9" s="1"/>
  <c r="G20" i="9"/>
  <c r="H20" i="9"/>
  <c r="E20" i="9" l="1"/>
  <c r="B20" i="9" s="1"/>
  <c r="K1480" i="9"/>
  <c r="G343" i="9"/>
  <c r="E343" i="9" s="1"/>
  <c r="B343" i="9" s="1"/>
  <c r="I39" i="3"/>
  <c r="C1620" i="1"/>
  <c r="G342" i="9"/>
  <c r="E342" i="9" s="1"/>
  <c r="F141" i="6"/>
  <c r="H31" i="3"/>
  <c r="C1536" i="1"/>
  <c r="G347" i="9"/>
  <c r="E347" i="9" s="1"/>
  <c r="E314" i="9"/>
  <c r="B314" i="9" s="1"/>
  <c r="E315" i="9"/>
  <c r="B315" i="9" s="1"/>
  <c r="B299" i="9"/>
  <c r="B24" i="9"/>
  <c r="E644" i="4"/>
  <c r="E425" i="4"/>
  <c r="D420" i="1" s="1"/>
  <c r="D418" i="1"/>
  <c r="E643" i="4"/>
  <c r="E424" i="4"/>
  <c r="D419" i="1" s="1"/>
  <c r="D417" i="1"/>
  <c r="F300" i="4"/>
  <c r="C296" i="1"/>
  <c r="D643" i="4"/>
  <c r="D424" i="4"/>
  <c r="F422" i="4"/>
  <c r="C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F301" i="4"/>
  <c r="C297" i="1"/>
  <c r="D644" i="4"/>
  <c r="D425" i="4"/>
  <c r="F423" i="4"/>
  <c r="C418" i="1"/>
  <c r="H333" i="9"/>
  <c r="G333" i="9"/>
  <c r="E333" i="9" s="1"/>
  <c r="B333" i="9" s="1"/>
  <c r="H418" i="1" l="1"/>
  <c r="G418" i="1"/>
  <c r="F425" i="4"/>
  <c r="C420" i="1"/>
  <c r="D646" i="4"/>
  <c r="F644" i="4"/>
  <c r="C638" i="1"/>
  <c r="H297" i="1"/>
  <c r="G297" i="1"/>
  <c r="H417" i="1"/>
  <c r="G417" i="1"/>
  <c r="F424" i="4"/>
  <c r="C419" i="1"/>
  <c r="D645" i="4"/>
  <c r="F643" i="4"/>
  <c r="C637" i="1"/>
  <c r="H296" i="1"/>
  <c r="G296" i="1"/>
  <c r="E645" i="4"/>
  <c r="D637" i="1"/>
  <c r="E646" i="4"/>
  <c r="D638" i="1"/>
  <c r="E298" i="9"/>
  <c r="I8" i="3" s="1"/>
  <c r="B347" i="9"/>
  <c r="E346" i="9"/>
  <c r="H1536" i="1"/>
  <c r="G1536" i="1"/>
  <c r="H9" i="3"/>
  <c r="B342" i="9"/>
  <c r="E341" i="9"/>
  <c r="H1620" i="1"/>
  <c r="G1620" i="1"/>
  <c r="H11" i="3"/>
  <c r="N3" i="9" l="1"/>
  <c r="I11" i="3"/>
  <c r="K3" i="9"/>
  <c r="I9" i="3"/>
  <c r="E650" i="4"/>
  <c r="D640" i="1"/>
  <c r="E649" i="4"/>
  <c r="D639" i="1"/>
  <c r="H637" i="1"/>
  <c r="G637" i="1"/>
  <c r="D649" i="4"/>
  <c r="F645" i="4"/>
  <c r="C639" i="1"/>
  <c r="H419" i="1"/>
  <c r="G419" i="1"/>
  <c r="H638" i="1"/>
  <c r="G638" i="1"/>
  <c r="D650" i="4"/>
  <c r="F646" i="4"/>
  <c r="C640" i="1"/>
  <c r="H420" i="1"/>
  <c r="G420" i="1"/>
  <c r="H640" i="1" l="1"/>
  <c r="G640" i="1"/>
  <c r="F650" i="4"/>
  <c r="H20" i="3"/>
  <c r="C644" i="1"/>
  <c r="G297" i="9"/>
  <c r="E297" i="9" s="1"/>
  <c r="B297" i="9" s="1"/>
  <c r="H639" i="1"/>
  <c r="G639" i="1"/>
  <c r="F649" i="4"/>
  <c r="H19" i="3"/>
  <c r="C643" i="1"/>
  <c r="I19" i="3"/>
  <c r="D643" i="1"/>
  <c r="I20" i="3"/>
  <c r="D644" i="1"/>
  <c r="H7" i="3" s="1"/>
  <c r="J3" i="9" l="1"/>
  <c r="H643" i="1"/>
  <c r="G643" i="1"/>
  <c r="H644" i="1"/>
  <c r="G644" i="1"/>
  <c r="H295" i="9" l="1"/>
  <c r="G295" i="9"/>
  <c r="E295" i="9" s="1"/>
  <c r="L293" i="9"/>
  <c r="F293" i="9" s="1"/>
  <c r="H18" i="9"/>
  <c r="G18" i="9"/>
  <c r="E18" i="9" s="1"/>
  <c r="B18" i="9" s="1"/>
  <c r="H22" i="9"/>
  <c r="I5" i="9"/>
  <c r="J5" i="9"/>
  <c r="K5" i="9"/>
  <c r="I6" i="9"/>
  <c r="J6" i="9"/>
  <c r="K6" i="9"/>
  <c r="I7" i="9"/>
  <c r="J7" i="9"/>
  <c r="K7" i="9"/>
  <c r="I8" i="9"/>
  <c r="J8" i="9"/>
  <c r="K8" i="9"/>
  <c r="I9" i="9"/>
  <c r="J9" i="9"/>
  <c r="K9" i="9"/>
  <c r="J10" i="9"/>
  <c r="K10" i="9"/>
  <c r="I11" i="9"/>
  <c r="J11" i="9"/>
  <c r="K11" i="9"/>
  <c r="I12" i="9"/>
  <c r="J12" i="9"/>
  <c r="K12" i="9"/>
  <c r="I13" i="9"/>
  <c r="J13" i="9"/>
  <c r="K13" i="9"/>
  <c r="G15" i="9"/>
  <c r="H15" i="9"/>
  <c r="L15" i="9"/>
  <c r="M15" i="9"/>
  <c r="G16" i="9"/>
  <c r="H16" i="9"/>
  <c r="L16" i="9"/>
  <c r="M16" i="9"/>
  <c r="G17" i="9"/>
  <c r="H17" i="9"/>
  <c r="I17" i="9"/>
  <c r="J17" i="9"/>
  <c r="G21" i="9"/>
  <c r="H21" i="9"/>
  <c r="G22" i="9"/>
  <c r="E22" i="9" s="1"/>
  <c r="B22" i="9" s="1"/>
  <c r="E21" i="9" l="1"/>
  <c r="B21" i="9" s="1"/>
  <c r="E17" i="9"/>
  <c r="B17" i="9" s="1"/>
  <c r="F16" i="9"/>
  <c r="E16" i="9"/>
  <c r="B16" i="9" s="1"/>
  <c r="F15" i="9"/>
  <c r="F14" i="9" s="1"/>
  <c r="E15" i="9"/>
  <c r="E13" i="9"/>
  <c r="B13" i="9" s="1"/>
  <c r="E12" i="9"/>
  <c r="B12" i="9" s="1"/>
  <c r="E11" i="9"/>
  <c r="B11" i="9" s="1"/>
  <c r="E10" i="9"/>
  <c r="B10" i="9" s="1"/>
  <c r="E9" i="9"/>
  <c r="B9" i="9" s="1"/>
  <c r="E8" i="9"/>
  <c r="B8" i="9" s="1"/>
  <c r="E7" i="9"/>
  <c r="B7" i="9" s="1"/>
  <c r="E6" i="9"/>
  <c r="B6" i="9" s="1"/>
  <c r="E5" i="9"/>
  <c r="B293" i="9"/>
  <c r="F23" i="9"/>
  <c r="B295" i="9"/>
  <c r="E23" i="9"/>
  <c r="I7" i="3" s="1"/>
  <c r="B5" i="9" l="1"/>
  <c r="E4" i="9"/>
  <c r="B15" i="9"/>
  <c r="E14" i="9"/>
  <c r="I13" i="3" s="1"/>
  <c r="F3" i="9"/>
  <c r="E3" i="9" l="1"/>
</calcChain>
</file>

<file path=xl/sharedStrings.xml><?xml version="1.0" encoding="utf-8"?>
<sst xmlns="http://schemas.openxmlformats.org/spreadsheetml/2006/main" count="4724" uniqueCount="3656">
  <si>
    <t>Obveznik:</t>
  </si>
  <si>
    <t>14970 - Osnovna škola Marije Jurić Zagorke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</si>
  <si>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</si>
  <si>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</si>
  <si>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</si>
  <si>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</si>
  <si>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</si>
  <si>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</si>
  <si>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</si>
  <si>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</si>
  <si>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</si>
  <si>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</si>
  <si>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</si>
  <si>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</si>
  <si>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</si>
  <si>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</si>
  <si>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</si>
  <si>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</si>
  <si>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</si>
  <si>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</si>
  <si>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</si>
  <si>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</si>
  <si>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</si>
  <si>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</si>
  <si>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</si>
  <si>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</si>
  <si>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</si>
  <si>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</si>
  <si>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</si>
  <si>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</si>
  <si>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</si>
  <si>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</si>
  <si>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</si>
  <si>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</si>
  <si>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</si>
  <si>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</si>
  <si>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</si>
  <si>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</si>
  <si>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</si>
  <si>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</si>
  <si>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</si>
  <si>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</si>
  <si>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</si>
  <si>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</si>
  <si>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</si>
  <si>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</si>
  <si>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</si>
  <si>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</si>
  <si>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</si>
  <si>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</si>
  <si>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</si>
  <si>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</si>
  <si>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</si>
  <si>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</si>
  <si>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</si>
  <si>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</si>
  <si>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</si>
  <si>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</si>
  <si>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</si>
  <si>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</si>
  <si>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</si>
  <si>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</si>
  <si>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</si>
  <si>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</si>
  <si>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</si>
  <si>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</si>
  <si>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</si>
  <si>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</si>
  <si>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</si>
  <si>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</si>
  <si>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</si>
  <si>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</si>
  <si>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</si>
  <si>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</si>
  <si>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</si>
  <si>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</si>
  <si>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</si>
  <si>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</si>
  <si>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</si>
  <si>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</si>
  <si>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</si>
  <si>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</si>
  <si>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</si>
  <si>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</si>
  <si>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</si>
  <si>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</si>
  <si>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</si>
  <si>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</si>
  <si>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</si>
  <si>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</si>
  <si>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</si>
  <si>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</si>
  <si>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</si>
  <si>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</si>
  <si>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</si>
  <si>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</si>
  <si>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</si>
  <si>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</si>
  <si>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</si>
  <si>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</si>
  <si>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</si>
  <si>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</si>
  <si>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</si>
  <si>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</si>
  <si>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</si>
  <si>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</si>
  <si>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</si>
  <si>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</si>
  <si>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</si>
  <si>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</si>
  <si>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</si>
  <si>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</si>
  <si>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</si>
  <si>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</si>
  <si>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</si>
  <si>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</si>
  <si>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</si>
  <si>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</si>
  <si>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</si>
  <si>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</si>
  <si>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</si>
  <si>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</si>
  <si>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</si>
  <si>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</si>
  <si>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</si>
  <si>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</si>
  <si>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</si>
  <si>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</si>
  <si>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</si>
  <si>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</si>
  <si>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</si>
  <si>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</si>
  <si>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</si>
  <si>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</si>
  <si>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</si>
  <si>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</si>
  <si>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</si>
  <si>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</si>
  <si>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</si>
  <si>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</si>
  <si>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</si>
  <si>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</si>
  <si>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</si>
  <si>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</si>
  <si>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</si>
  <si>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</si>
  <si>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</si>
  <si>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</si>
  <si>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</si>
  <si>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</si>
  <si>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</si>
  <si>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</si>
  <si>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</si>
  <si>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</si>
  <si>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</si>
  <si>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</si>
  <si>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</si>
  <si>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</si>
  <si>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</si>
  <si>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</si>
  <si>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</si>
  <si>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</si>
  <si>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</si>
  <si>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</si>
  <si>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</si>
  <si>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</si>
  <si>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</si>
  <si>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</si>
  <si>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</si>
  <si>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</si>
  <si>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</si>
  <si>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</si>
  <si>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</si>
  <si>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</si>
  <si>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</si>
  <si>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</si>
  <si>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</si>
  <si>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</si>
  <si>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</si>
  <si>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</si>
  <si>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</si>
  <si>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</si>
  <si>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</si>
  <si>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</si>
  <si>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</si>
  <si>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</si>
  <si>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</si>
  <si>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</si>
  <si>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</si>
  <si>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</si>
  <si>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</si>
  <si>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</si>
  <si>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</si>
  <si>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</si>
  <si>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</si>
  <si>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</si>
  <si>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</si>
  <si>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</si>
  <si>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</si>
  <si>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</si>
  <si>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</si>
  <si>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</si>
  <si>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</si>
  <si>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</si>
  <si>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</si>
  <si>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</si>
  <si>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</si>
  <si>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</si>
  <si>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</si>
  <si>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</si>
  <si>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</si>
  <si>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</si>
  <si>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</si>
  <si>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</si>
  <si>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</si>
  <si>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</si>
  <si>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</si>
  <si>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</si>
  <si>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</si>
  <si>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</si>
  <si>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</si>
  <si>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</si>
  <si>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</si>
  <si>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</si>
  <si>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</si>
  <si>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</si>
  <si>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</si>
  <si>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</si>
  <si>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</si>
  <si>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</si>
  <si>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</si>
  <si>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</si>
  <si>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</si>
  <si>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</si>
  <si>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</si>
  <si>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</si>
  <si>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</si>
  <si>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</si>
  <si>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</si>
  <si>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</si>
  <si>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</si>
  <si>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</si>
  <si>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</si>
  <si>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</si>
  <si>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</si>
  <si>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</si>
  <si>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</si>
  <si>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</si>
  <si>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</si>
  <si>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</si>
  <si>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</si>
  <si>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</si>
  <si>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</si>
  <si>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</si>
  <si>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</si>
  <si>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</si>
  <si>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</si>
  <si>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</si>
  <si>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</si>
  <si>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</si>
  <si>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</si>
  <si>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</si>
  <si>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</si>
  <si>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</si>
  <si>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</si>
  <si>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</si>
  <si>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</si>
  <si>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</si>
  <si>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</si>
  <si>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</si>
  <si>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</si>
  <si>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</si>
  <si>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</si>
  <si>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</si>
  <si>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</si>
  <si>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</si>
  <si>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</si>
  <si>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</si>
  <si>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</si>
  <si>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</si>
  <si>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</si>
  <si>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</si>
  <si>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</si>
  <si>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</si>
  <si>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</si>
  <si>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</si>
  <si>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</si>
  <si>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</si>
  <si>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</si>
  <si>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</si>
  <si>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</si>
  <si>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</si>
  <si>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</si>
  <si>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</si>
  <si>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</si>
  <si>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</si>
  <si>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</si>
  <si>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</si>
  <si>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</si>
  <si>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</si>
  <si>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</si>
  <si>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</si>
  <si>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</si>
  <si>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</si>
  <si>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</si>
  <si>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</si>
  <si>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</si>
  <si>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</si>
  <si>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</si>
  <si>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</si>
  <si>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</si>
  <si>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</si>
  <si>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</si>
  <si>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</si>
  <si>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</si>
  <si>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</si>
  <si>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</si>
  <si>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</si>
  <si>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</si>
  <si>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</si>
  <si>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</si>
  <si>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</si>
  <si>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</si>
  <si>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</si>
  <si>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</si>
  <si>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</si>
  <si>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</si>
  <si>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</si>
  <si>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</si>
  <si>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</si>
  <si>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</si>
  <si>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</si>
  <si>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</si>
  <si>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</si>
  <si>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</si>
  <si>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</si>
  <si>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</si>
  <si>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</si>
  <si>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</si>
  <si>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</si>
  <si>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</si>
  <si>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</si>
  <si>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</si>
  <si>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</si>
  <si>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</si>
  <si>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</si>
  <si>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</si>
  <si>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</si>
  <si>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</si>
  <si>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</si>
  <si>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</si>
  <si>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</si>
  <si>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</si>
  <si>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</si>
  <si>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</si>
  <si>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</si>
  <si>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</si>
  <si>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</si>
  <si>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</si>
  <si>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</si>
  <si>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</si>
  <si>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</si>
  <si>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</si>
  <si>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</si>
  <si>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</si>
  <si>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</si>
  <si>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</si>
  <si>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</si>
  <si>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</si>
  <si>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</si>
  <si>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</si>
  <si>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</si>
  <si>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</si>
  <si>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</si>
  <si>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</si>
  <si>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</si>
  <si>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</si>
  <si>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</si>
  <si>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</si>
  <si>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</si>
  <si>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</si>
  <si>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</si>
  <si>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</si>
  <si>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</si>
  <si>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</si>
  <si>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</si>
  <si>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</si>
  <si>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</si>
  <si>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</si>
  <si>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</si>
  <si>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</si>
  <si>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</si>
  <si>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</si>
  <si>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</si>
  <si>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</si>
  <si>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</si>
  <si>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</si>
  <si>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</si>
  <si>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</si>
  <si>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</si>
  <si>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</si>
  <si>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</si>
  <si>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</si>
  <si>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</si>
  <si>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</si>
  <si>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</si>
  <si>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</si>
  <si>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</si>
  <si>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</si>
  <si>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</si>
  <si>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</si>
  <si>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</si>
  <si>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</si>
  <si>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</si>
  <si>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</si>
  <si>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</si>
  <si>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</si>
  <si>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</si>
  <si>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</si>
  <si>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</si>
  <si>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</si>
  <si>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</si>
  <si>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</si>
  <si>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</si>
  <si>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</si>
  <si>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</si>
  <si>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</si>
  <si>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</si>
  <si>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</si>
  <si>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</si>
  <si>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</si>
  <si>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</si>
  <si>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</si>
  <si>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</si>
  <si>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</si>
  <si>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</si>
  <si>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</si>
  <si>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</si>
  <si>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</si>
  <si>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</si>
  <si>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</si>
  <si>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</si>
  <si>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</si>
  <si>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</si>
  <si>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</si>
  <si>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</si>
  <si>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</si>
  <si>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</si>
  <si>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</si>
  <si>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</si>
  <si>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</si>
  <si>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</si>
  <si>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</si>
  <si>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</si>
  <si>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</si>
  <si>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</si>
  <si>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</si>
  <si>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</si>
  <si>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</si>
  <si>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</si>
  <si>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</si>
  <si>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</si>
  <si>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</si>
  <si>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</si>
  <si>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</si>
  <si>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</si>
  <si>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</si>
  <si>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</si>
  <si>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</si>
  <si>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</si>
  <si>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</si>
  <si>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</si>
  <si>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</si>
  <si>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</si>
  <si>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</si>
  <si>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</si>
  <si>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</si>
  <si>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</si>
  <si>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</si>
  <si>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</si>
  <si>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</si>
  <si>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</si>
  <si>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</si>
  <si>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</si>
  <si>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</si>
  <si>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</si>
  <si>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</si>
  <si>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</si>
  <si>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</si>
  <si>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</si>
  <si>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</si>
  <si>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</si>
  <si>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</si>
  <si>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</si>
  <si>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</si>
  <si>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</si>
  <si>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</si>
  <si>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</si>
  <si>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</si>
  <si>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</si>
  <si>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</si>
  <si>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</si>
  <si>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</si>
  <si>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</si>
  <si>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</si>
  <si>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</si>
  <si>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</si>
  <si>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</si>
  <si>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</si>
  <si>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</si>
  <si>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</si>
  <si>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</si>
  <si>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</si>
  <si>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</si>
  <si>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</si>
  <si>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</si>
  <si>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</si>
  <si>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</si>
  <si>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</si>
  <si>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</si>
  <si>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</si>
  <si>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</si>
  <si>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</si>
  <si>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</si>
  <si>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</si>
  <si>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</si>
  <si>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</si>
  <si>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</si>
  <si>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</si>
  <si>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</si>
  <si>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</si>
  <si>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</si>
  <si>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</si>
  <si>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</si>
  <si>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</si>
  <si>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</si>
  <si>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</si>
  <si>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</si>
  <si>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</si>
  <si>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</si>
  <si>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</si>
  <si>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</si>
  <si>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</si>
  <si>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</si>
  <si>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</si>
  <si>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</si>
  <si>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</si>
  <si>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</si>
  <si>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</si>
  <si>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</si>
  <si>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</si>
  <si>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</si>
  <si>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</si>
  <si>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</si>
  <si>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</si>
  <si>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</si>
  <si>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</si>
  <si>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</si>
  <si>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</si>
  <si>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</si>
  <si>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</si>
  <si>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</si>
  <si>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</si>
  <si>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</si>
  <si>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</si>
  <si>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</si>
  <si>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</si>
  <si>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</si>
  <si>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</si>
  <si>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</si>
  <si>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</si>
  <si>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</si>
  <si>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</si>
  <si>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</si>
  <si>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</si>
  <si>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</si>
  <si>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</si>
  <si>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</si>
  <si>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</si>
  <si>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</si>
  <si>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</si>
  <si>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</si>
  <si>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</si>
  <si>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</si>
  <si>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</si>
  <si>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</si>
  <si>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</si>
  <si>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</si>
  <si>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</si>
  <si>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</si>
  <si>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</si>
  <si>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</si>
  <si>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</si>
  <si>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</si>
  <si>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</si>
  <si>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</si>
  <si>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</si>
  <si>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</si>
  <si>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</si>
  <si>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</si>
  <si>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</si>
  <si>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</si>
  <si>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</si>
  <si>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</si>
  <si>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</si>
  <si>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</si>
  <si>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</si>
  <si>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</si>
  <si>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</si>
  <si>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</si>
  <si>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</si>
  <si>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</si>
  <si>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</si>
  <si>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</si>
  <si>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</si>
  <si>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</si>
  <si>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</si>
  <si>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</si>
  <si>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</si>
  <si>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</si>
  <si>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</si>
  <si>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</si>
  <si>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</si>
  <si>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</si>
  <si>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</si>
  <si>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</si>
  <si>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</si>
  <si>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</si>
  <si>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</si>
  <si>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</si>
  <si>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</si>
  <si>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</si>
  <si>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</si>
  <si>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</si>
  <si>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</si>
  <si>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</si>
  <si>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</si>
  <si>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</si>
  <si>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</si>
  <si>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</si>
  <si>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</si>
  <si>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</si>
  <si>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</si>
  <si>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</si>
  <si>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</si>
  <si>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</si>
  <si>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</si>
  <si>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</si>
  <si>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</si>
  <si>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</si>
  <si>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</si>
  <si>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</si>
  <si>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</si>
  <si>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</si>
  <si>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</si>
  <si>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</si>
  <si>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</si>
  <si>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</si>
  <si>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</si>
  <si>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</si>
  <si>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</si>
  <si>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</si>
  <si>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</si>
  <si>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</si>
  <si>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</si>
  <si>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</si>
  <si>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</si>
  <si>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</si>
  <si>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</si>
  <si>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</si>
  <si>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</si>
  <si>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</si>
  <si>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</si>
  <si>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</si>
  <si>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</si>
  <si>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</si>
  <si>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</si>
  <si>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</si>
  <si>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</si>
  <si>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</si>
  <si>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</si>
  <si>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</si>
  <si>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</si>
  <si>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</si>
  <si>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</si>
  <si>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</si>
  <si>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</si>
  <si>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</si>
  <si>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</si>
  <si>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</si>
  <si>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</si>
  <si>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</si>
  <si>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</si>
  <si>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</si>
  <si>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</si>
  <si>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</si>
  <si>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</si>
  <si>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</si>
  <si>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</si>
  <si>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</si>
  <si>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</si>
  <si>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</si>
  <si>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</si>
  <si>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</si>
  <si>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</si>
  <si>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</si>
  <si>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</si>
  <si>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</si>
  <si>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</si>
  <si>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</si>
  <si>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</si>
  <si>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</si>
  <si>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</si>
  <si>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</si>
  <si>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</si>
  <si>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</si>
  <si>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</si>
  <si>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</si>
  <si>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</si>
  <si>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</si>
  <si>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</si>
  <si>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</si>
  <si>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</si>
  <si>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</si>
  <si>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</si>
  <si>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</si>
  <si>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</si>
  <si>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</si>
  <si>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</si>
  <si>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</si>
  <si>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</si>
  <si>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</si>
  <si>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</si>
  <si>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</si>
  <si>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</si>
  <si>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</si>
  <si>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</si>
  <si>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</si>
  <si>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</si>
  <si>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</si>
  <si>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</si>
  <si>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</si>
  <si>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</si>
  <si>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</si>
  <si>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</si>
  <si>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</si>
  <si>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</si>
  <si>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</si>
  <si>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</si>
  <si>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</si>
  <si>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</si>
  <si>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</si>
  <si>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</si>
  <si>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</si>
  <si>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</si>
  <si>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</si>
  <si>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</si>
  <si>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</si>
  <si>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</si>
  <si>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</si>
  <si>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</si>
  <si>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</si>
  <si>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</si>
  <si>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</si>
  <si>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</si>
  <si>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</si>
  <si>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</si>
  <si>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</si>
  <si>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</si>
  <si>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</si>
  <si>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</si>
  <si>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</si>
  <si>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</si>
  <si>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</si>
  <si>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</si>
  <si>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</si>
  <si>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</si>
  <si>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</si>
  <si>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</si>
  <si>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</si>
  <si>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</si>
  <si>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</si>
  <si>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</si>
  <si>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</si>
  <si>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</si>
  <si>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</si>
  <si>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</si>
  <si>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</si>
  <si>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</si>
  <si>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</si>
  <si>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</si>
  <si>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</si>
  <si>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</si>
  <si>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</si>
  <si>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</si>
  <si>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</si>
  <si>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</si>
  <si>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</si>
  <si>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</si>
  <si>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</si>
  <si>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</si>
  <si>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</si>
  <si>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</si>
  <si>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</si>
  <si>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</si>
  <si>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</si>
  <si>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</si>
  <si>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</si>
  <si>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</si>
  <si>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</si>
  <si>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</si>
  <si>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</si>
  <si>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</si>
  <si>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</si>
  <si>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</si>
  <si>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</si>
  <si>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</si>
  <si>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</si>
  <si>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</si>
  <si>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</si>
  <si>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</si>
  <si>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</si>
  <si>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</si>
  <si>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</si>
  <si>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</si>
  <si>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</si>
  <si>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</si>
  <si>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</si>
  <si>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</si>
  <si>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</si>
  <si>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</si>
  <si>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</si>
  <si>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</si>
  <si>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</si>
  <si>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</si>
  <si>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</si>
  <si>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</si>
  <si>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</si>
  <si>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</si>
  <si>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</si>
  <si>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</si>
  <si>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</si>
  <si>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</si>
  <si>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</si>
  <si>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</si>
  <si>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</si>
  <si>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</si>
  <si>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</si>
  <si>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</si>
  <si>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</si>
  <si>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</si>
  <si>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</si>
  <si>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</si>
  <si>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</si>
  <si>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</si>
  <si>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</si>
  <si>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</si>
  <si>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</si>
  <si>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</si>
  <si>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</si>
  <si>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</si>
  <si>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</si>
  <si>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</si>
  <si>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</si>
  <si>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</si>
  <si>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</si>
  <si>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</si>
  <si>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</si>
  <si>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</si>
  <si>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</si>
  <si>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</si>
  <si>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</si>
  <si>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</si>
  <si>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</si>
  <si>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</si>
  <si>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</si>
  <si>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</si>
  <si>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</si>
  <si>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</si>
  <si>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</si>
  <si>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</si>
  <si>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</si>
  <si>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</si>
  <si>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</si>
  <si>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</si>
  <si>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</si>
  <si>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</si>
  <si>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</si>
  <si>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</si>
  <si>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</si>
  <si>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</si>
  <si>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</si>
  <si>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</si>
  <si>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</si>
  <si>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</si>
  <si>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</si>
  <si>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</si>
  <si>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</si>
  <si>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</si>
  <si>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</si>
  <si>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</si>
  <si>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</si>
  <si>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</si>
  <si>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</si>
  <si>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</si>
  <si>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</si>
  <si>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</si>
  <si>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</si>
  <si>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</si>
  <si>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</si>
  <si>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</si>
  <si>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</si>
  <si>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</si>
  <si>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</si>
  <si>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</si>
  <si>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</si>
  <si>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</si>
  <si>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</si>
  <si>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</si>
  <si>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</si>
  <si>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</si>
  <si>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</si>
  <si>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</si>
  <si>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</si>
  <si>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</si>
  <si>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</si>
  <si>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</si>
  <si>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</si>
  <si>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</si>
  <si>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</si>
  <si>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</si>
  <si>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</si>
  <si>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</si>
  <si>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</si>
  <si>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</si>
  <si>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</si>
  <si>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</si>
  <si>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</si>
  <si>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</si>
  <si>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</si>
  <si>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</si>
  <si>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</si>
  <si>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</si>
  <si>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</si>
  <si>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</si>
  <si>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</si>
  <si>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</si>
  <si>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</si>
  <si>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</si>
  <si>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</si>
  <si>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</si>
  <si>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</si>
  <si>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</si>
  <si>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</si>
  <si>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</si>
  <si>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</si>
  <si>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</si>
  <si>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</si>
  <si>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</si>
  <si>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</si>
  <si>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</si>
  <si>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</si>
  <si>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</si>
  <si>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</si>
  <si>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</si>
  <si>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</si>
  <si>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</si>
  <si>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</si>
  <si>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</si>
  <si>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</si>
  <si>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</si>
  <si>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</si>
  <si>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</si>
  <si>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</si>
  <si>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</si>
  <si>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</si>
  <si>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</si>
  <si>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</si>
  <si>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</si>
  <si>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</si>
  <si>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</si>
  <si>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</si>
  <si>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</si>
  <si>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</si>
  <si>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</si>
  <si>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</si>
  <si>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</si>
  <si>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</si>
  <si>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</si>
  <si>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</si>
  <si>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</si>
  <si>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</si>
  <si>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</si>
  <si>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</si>
  <si>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</si>
  <si>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</si>
  <si>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</si>
  <si>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</si>
  <si>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</si>
  <si>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</si>
  <si>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</si>
  <si>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</si>
  <si>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</si>
  <si>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</si>
  <si>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</si>
  <si>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</si>
  <si>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</si>
  <si>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</si>
  <si>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</si>
  <si>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</si>
  <si>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</si>
  <si>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</si>
  <si>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</si>
  <si>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</si>
  <si>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</si>
  <si>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</si>
  <si>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</si>
  <si>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</si>
  <si>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</si>
  <si>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</si>
  <si>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</si>
  <si>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</si>
  <si>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</si>
  <si>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</si>
  <si>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</si>
  <si>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</si>
  <si>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</si>
  <si>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</si>
  <si>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</si>
  <si>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</si>
  <si>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</si>
  <si>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</si>
  <si>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</si>
  <si>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</si>
  <si>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</si>
  <si>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</si>
  <si>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</si>
  <si>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</si>
  <si>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</si>
  <si>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</si>
  <si>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</si>
  <si>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</si>
  <si>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</si>
  <si>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</si>
  <si>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</si>
  <si>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</si>
  <si>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</si>
  <si>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</si>
  <si>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</si>
  <si>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</si>
  <si>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</si>
  <si>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</si>
  <si>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</si>
  <si>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</si>
  <si>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</si>
  <si>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</si>
  <si>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</si>
  <si>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</si>
  <si>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</si>
  <si>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</si>
  <si>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</si>
  <si>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</si>
  <si>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</si>
  <si>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</si>
  <si>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</si>
  <si>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</si>
  <si>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</si>
  <si>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</si>
  <si>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</si>
  <si>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</si>
  <si>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</si>
  <si>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</si>
  <si>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</si>
  <si>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</si>
  <si>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</si>
  <si>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</si>
  <si>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</si>
  <si>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</si>
  <si>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</si>
  <si>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</si>
  <si>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</si>
  <si>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</si>
  <si>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</si>
  <si>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</si>
  <si>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</si>
  <si>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</si>
  <si>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</si>
  <si>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</si>
  <si>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</si>
  <si>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</si>
  <si>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</si>
  <si>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</si>
  <si>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</si>
  <si>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</si>
  <si>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</si>
  <si>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</si>
  <si>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</si>
  <si>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</si>
  <si>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</si>
  <si>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</si>
  <si>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</si>
  <si>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</si>
  <si>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</si>
  <si>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</si>
  <si>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</si>
  <si>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</si>
  <si>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</si>
  <si>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</si>
  <si>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</si>
  <si>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</si>
  <si>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</si>
  <si>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</si>
  <si>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</si>
  <si>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</si>
  <si>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</si>
  <si>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</si>
  <si>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</si>
  <si>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</si>
  <si>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</si>
  <si>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</si>
  <si>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</si>
  <si>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</si>
  <si>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</si>
  <si>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</si>
  <si>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</si>
  <si>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</si>
  <si>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</si>
  <si>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</si>
  <si>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</si>
  <si>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</si>
  <si>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</si>
  <si>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</si>
  <si>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</si>
  <si>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</si>
  <si>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</si>
  <si>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</si>
  <si>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</si>
  <si>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</si>
  <si>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</si>
  <si>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</si>
  <si>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</si>
  <si>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</si>
  <si>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</si>
  <si>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</si>
  <si>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</si>
  <si>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</si>
  <si>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</si>
  <si>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</si>
  <si>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</si>
  <si>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</si>
  <si>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</si>
  <si>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</si>
  <si>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</si>
  <si>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</si>
  <si>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</si>
  <si>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</si>
  <si>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</si>
  <si>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</si>
  <si>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</si>
  <si>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</si>
  <si>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</si>
  <si>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</si>
  <si>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</si>
  <si>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</si>
  <si>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</si>
  <si>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</si>
  <si>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</si>
  <si>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</si>
  <si>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</si>
  <si>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</si>
  <si>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</si>
  <si>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</si>
  <si>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</si>
  <si>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</si>
  <si>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</si>
  <si>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</si>
  <si>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</si>
  <si>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</si>
  <si>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</si>
  <si>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</si>
  <si>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</si>
  <si>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</si>
  <si>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</si>
  <si>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</si>
  <si>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</si>
  <si>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</si>
  <si>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</si>
  <si>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</si>
  <si>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</si>
  <si>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</si>
  <si>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</si>
  <si>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</si>
  <si>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</si>
  <si>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</si>
  <si>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</si>
  <si>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</si>
  <si>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</si>
  <si>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</si>
  <si>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</si>
  <si>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</si>
  <si>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</si>
  <si>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</si>
  <si>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</si>
  <si>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</si>
  <si>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</si>
  <si>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</si>
  <si>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</si>
  <si>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</si>
  <si>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</si>
  <si>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</si>
  <si>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</si>
  <si>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</si>
  <si>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</si>
  <si>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</si>
  <si>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</si>
  <si>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</si>
  <si>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</si>
  <si>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</si>
  <si>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</si>
  <si>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</si>
  <si>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</si>
  <si>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</si>
  <si>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</si>
  <si>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</si>
  <si>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</si>
  <si>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</si>
  <si>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</si>
  <si>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</si>
  <si>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</si>
  <si>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</si>
  <si>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</si>
  <si>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</si>
  <si>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</si>
  <si>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</si>
  <si>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</si>
  <si>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</si>
  <si>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</si>
  <si>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</si>
  <si>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</si>
  <si>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</si>
  <si>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</si>
  <si>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</si>
  <si>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</si>
  <si>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</si>
  <si>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</si>
  <si>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</si>
  <si>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</si>
  <si>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</si>
  <si>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</si>
  <si>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</si>
  <si>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</si>
  <si>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</si>
  <si>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</si>
  <si>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</si>
  <si>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</si>
  <si>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</si>
  <si>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</si>
  <si>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</si>
  <si>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</si>
  <si>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</si>
  <si>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</si>
  <si>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</si>
  <si>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</si>
  <si>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</si>
  <si>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</si>
  <si>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</si>
  <si>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</si>
  <si>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</si>
  <si>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</si>
  <si>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</si>
  <si>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</si>
  <si>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</si>
  <si>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</si>
  <si>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</si>
  <si>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</si>
  <si>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</si>
  <si>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</si>
  <si>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</si>
  <si>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</si>
  <si>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</si>
  <si>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</si>
  <si>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</si>
  <si>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</si>
  <si>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</si>
  <si>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</si>
  <si>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</si>
  <si>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</si>
  <si>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</si>
  <si>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</si>
  <si>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</si>
  <si>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</si>
  <si>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</si>
  <si>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</si>
  <si>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</si>
  <si>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</si>
  <si>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</si>
  <si>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</si>
  <si>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</si>
  <si>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</si>
  <si>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</si>
  <si>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</si>
  <si>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</si>
  <si>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</si>
  <si>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</si>
  <si>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</si>
  <si>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</si>
  <si>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</si>
  <si>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</si>
  <si>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</si>
  <si>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</si>
  <si>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</si>
  <si>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</si>
  <si>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</si>
  <si>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</si>
  <si>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</si>
  <si>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</si>
  <si>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</si>
  <si>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</si>
  <si>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</si>
  <si>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</si>
  <si>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</si>
  <si>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</si>
  <si>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</si>
  <si>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</si>
  <si>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</si>
  <si>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</si>
  <si>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</si>
  <si>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</si>
  <si>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</si>
  <si>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</si>
  <si>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</si>
  <si>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</si>
  <si>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</si>
  <si>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</si>
  <si>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</si>
  <si>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</si>
  <si>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</si>
  <si>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</si>
  <si>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</si>
  <si>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</si>
  <si>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</si>
  <si>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</si>
  <si>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</si>
  <si>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</si>
  <si>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</si>
  <si>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</si>
  <si>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</si>
  <si>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</si>
  <si>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</si>
  <si>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</si>
  <si>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</si>
  <si>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</si>
  <si>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</si>
  <si>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</si>
  <si>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</si>
  <si>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</si>
  <si>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</si>
  <si>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</si>
  <si>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</si>
  <si>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</si>
  <si>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</si>
  <si>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</si>
  <si>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</si>
  <si>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</si>
  <si>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</si>
  <si>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</si>
  <si>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</si>
  <si>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</si>
  <si>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</si>
  <si>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</si>
  <si>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</si>
  <si>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</si>
  <si>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</si>
  <si>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</si>
  <si>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</si>
  <si>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</si>
  <si>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</si>
  <si>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</si>
  <si>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</si>
  <si>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</si>
  <si>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</si>
  <si>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</si>
  <si>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</si>
  <si>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</si>
  <si>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</si>
  <si>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</si>
  <si>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</si>
  <si>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</si>
  <si>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</si>
  <si>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</si>
  <si>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</si>
  <si>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</si>
  <si>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</si>
  <si>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</si>
  <si>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</si>
  <si>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</si>
  <si>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</si>
  <si>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</si>
  <si>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</si>
  <si>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</si>
  <si>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</si>
  <si>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</si>
  <si>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</si>
  <si>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</si>
  <si>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</si>
  <si>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</si>
  <si>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</si>
  <si>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</si>
  <si>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</si>
  <si>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</si>
  <si>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</si>
  <si>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</si>
  <si>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</si>
  <si>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</si>
  <si>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</si>
  <si>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</si>
  <si>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</si>
  <si>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</si>
  <si>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</si>
  <si>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</si>
  <si>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</si>
  <si>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</si>
  <si>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</si>
  <si>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</si>
  <si>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</si>
  <si>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</si>
  <si>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</si>
  <si>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</si>
  <si>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</si>
  <si>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</si>
  <si>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</si>
  <si>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</si>
  <si>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</si>
  <si>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</si>
  <si>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</si>
  <si>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</si>
  <si>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</si>
  <si>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</si>
  <si>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</si>
  <si>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</si>
  <si>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</si>
  <si>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</si>
  <si>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</si>
  <si>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</si>
  <si>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</si>
  <si>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</si>
  <si>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</si>
  <si>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</si>
  <si>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</si>
  <si>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</si>
  <si>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</si>
  <si>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</si>
  <si>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</si>
  <si>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</si>
  <si>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</si>
  <si>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</si>
  <si>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</si>
  <si>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</si>
  <si>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</si>
  <si>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</si>
  <si>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</si>
  <si>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</si>
  <si>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</si>
  <si>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</si>
  <si>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</si>
  <si>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</si>
  <si>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</si>
  <si>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</si>
  <si>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</si>
  <si>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</si>
  <si>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</si>
  <si>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</si>
  <si>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</si>
  <si>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</si>
  <si>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</si>
  <si>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</si>
  <si>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</si>
  <si>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</si>
  <si>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</si>
  <si>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</si>
  <si>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</si>
  <si>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</si>
  <si>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</si>
  <si>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</si>
  <si>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</si>
  <si>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</si>
  <si>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</si>
  <si>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</si>
  <si>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</si>
  <si>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</si>
  <si>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</si>
  <si>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</si>
  <si>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</si>
  <si>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</si>
  <si>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</si>
  <si>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</si>
  <si>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</si>
  <si>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</si>
  <si>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</si>
  <si>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</si>
  <si>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</si>
  <si>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</si>
  <si>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</si>
  <si>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</si>
  <si>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</si>
  <si>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</si>
  <si>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</si>
  <si>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</si>
  <si>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</si>
  <si>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</si>
  <si>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</si>
  <si>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</si>
  <si>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</si>
  <si>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</si>
  <si>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</si>
  <si>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</si>
  <si>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</si>
  <si>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</si>
  <si>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</si>
  <si>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</si>
  <si>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</si>
  <si>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</si>
  <si>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</si>
  <si>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</si>
  <si>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</si>
  <si>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</si>
  <si>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</si>
  <si>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</si>
  <si>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</si>
  <si>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</si>
  <si>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</si>
  <si>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</si>
  <si>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</si>
  <si>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</si>
  <si>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</si>
  <si>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</si>
  <si>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</si>
  <si>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</si>
  <si>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</si>
  <si>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</si>
  <si>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</si>
  <si>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</si>
  <si>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</si>
  <si>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</si>
  <si>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</si>
  <si>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</si>
  <si>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</si>
  <si>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</si>
  <si>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</si>
  <si>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</si>
  <si>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</si>
  <si>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</si>
  <si>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</si>
  <si>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</si>
  <si>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</si>
  <si>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</si>
  <si>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</si>
  <si>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</si>
  <si>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</si>
  <si>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</si>
  <si>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</si>
  <si>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</si>
  <si>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</si>
  <si>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</si>
  <si>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</si>
  <si>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</si>
  <si>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</si>
  <si>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</si>
  <si>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</si>
  <si>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</si>
  <si>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</si>
  <si>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</si>
  <si>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</si>
  <si>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</si>
  <si>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</si>
  <si>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</si>
  <si>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</si>
  <si>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</si>
  <si>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</si>
  <si>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</si>
  <si>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</si>
  <si>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</si>
  <si>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</si>
  <si>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</si>
  <si>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</si>
  <si>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</si>
  <si>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</si>
  <si>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</si>
  <si>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</si>
  <si>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</si>
  <si>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</si>
  <si>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</si>
  <si>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</si>
  <si>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</si>
  <si>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</si>
  <si>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</si>
  <si>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</si>
  <si>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</si>
  <si>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</si>
  <si>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</si>
  <si>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</si>
  <si>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</si>
  <si>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</si>
  <si>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</si>
  <si>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</si>
  <si>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</si>
  <si>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</si>
  <si>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</si>
  <si>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</si>
  <si>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</si>
  <si>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</si>
  <si>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</si>
  <si>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</si>
  <si>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</si>
  <si>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</si>
  <si>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</si>
  <si>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</si>
  <si>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</si>
  <si>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</si>
  <si>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</si>
  <si>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</si>
  <si>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</si>
  <si>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</si>
  <si>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</si>
  <si>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</si>
  <si>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</si>
  <si>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</si>
  <si>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</si>
  <si>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</si>
  <si>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</si>
  <si>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</si>
  <si>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</si>
  <si>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</si>
  <si>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</si>
  <si>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</si>
  <si>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</si>
  <si>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</si>
  <si>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</si>
  <si>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</si>
  <si>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</si>
  <si>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</si>
  <si>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</si>
  <si>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</si>
  <si>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</si>
  <si>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</si>
  <si>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</si>
  <si>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</si>
  <si>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</si>
  <si>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</si>
  <si>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</si>
  <si>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</si>
  <si>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</si>
  <si>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</si>
  <si>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</si>
  <si>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</si>
  <si>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</si>
  <si>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</si>
  <si>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</si>
  <si>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</si>
  <si>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</si>
  <si>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</si>
  <si>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</si>
  <si>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</si>
  <si>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</si>
  <si>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</si>
  <si>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</si>
  <si>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</si>
  <si>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</si>
  <si>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</si>
  <si>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</si>
  <si>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</si>
  <si>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</si>
  <si>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</si>
  <si>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</si>
  <si>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</si>
  <si>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</si>
  <si>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</si>
  <si>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</si>
  <si>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</si>
  <si>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</si>
  <si>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</si>
  <si>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</si>
  <si>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</si>
  <si>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</si>
  <si>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</si>
  <si>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</si>
  <si>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</si>
  <si>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</si>
  <si>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</si>
  <si>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</si>
  <si>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</si>
  <si>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</si>
  <si>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</si>
  <si>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</si>
  <si>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</si>
  <si>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</si>
  <si>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</si>
  <si>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</si>
  <si>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</si>
  <si>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</si>
  <si>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</si>
  <si>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</si>
  <si>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</si>
  <si>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</si>
  <si>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</si>
  <si>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</si>
  <si>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</si>
  <si>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</si>
  <si>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</si>
  <si>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</si>
  <si>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</si>
  <si>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</si>
  <si>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</si>
  <si>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</si>
  <si>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</si>
  <si>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</si>
  <si>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</si>
  <si>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</si>
  <si>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</si>
  <si>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</si>
  <si>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</si>
  <si>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</si>
  <si>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</si>
  <si>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</si>
  <si>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</si>
  <si>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</si>
  <si>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</si>
  <si>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</si>
  <si>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</si>
  <si>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</si>
  <si>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</si>
  <si>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</si>
  <si>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</si>
  <si>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</si>
  <si>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</si>
  <si>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</si>
  <si>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</si>
  <si>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</si>
  <si>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</si>
  <si>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</si>
  <si>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</si>
  <si>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</si>
  <si>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</si>
  <si>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</si>
  <si>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</si>
  <si>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</si>
  <si>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</si>
  <si>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</si>
  <si>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</si>
  <si>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</si>
  <si>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</si>
  <si>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</si>
  <si>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</si>
  <si>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</si>
  <si>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</si>
  <si>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</si>
  <si>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</si>
  <si>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</si>
  <si>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</si>
  <si>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</si>
  <si>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</si>
  <si>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</si>
  <si>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</si>
  <si>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</si>
  <si>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</si>
  <si>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</si>
  <si>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</si>
  <si>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</si>
  <si>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</si>
  <si>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</si>
  <si>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</si>
  <si>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</si>
  <si>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</si>
  <si>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</si>
  <si>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</si>
  <si>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</si>
  <si>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</si>
  <si>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</si>
  <si>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</si>
  <si>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</si>
  <si>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</si>
  <si>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</si>
  <si>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</si>
  <si>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</si>
  <si>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</si>
  <si>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</si>
  <si>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</si>
  <si>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</si>
  <si>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</si>
  <si>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</si>
  <si>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</si>
  <si>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</si>
  <si>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</si>
  <si>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</si>
  <si>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</si>
  <si>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</si>
  <si>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</si>
  <si>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</si>
  <si>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</si>
  <si>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</si>
  <si>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</si>
  <si>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</si>
  <si>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</si>
  <si>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</si>
  <si>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</si>
  <si>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</si>
  <si>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</si>
  <si>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</si>
  <si>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</si>
  <si>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</si>
  <si>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</si>
  <si>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</si>
  <si>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</si>
  <si>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</si>
  <si>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</si>
  <si>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</si>
  <si>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</si>
  <si>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</si>
  <si>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</si>
  <si>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</si>
  <si>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</si>
  <si>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</si>
  <si>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</si>
  <si>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</si>
  <si>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</si>
  <si>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</si>
  <si>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</si>
  <si>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</si>
  <si>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</si>
  <si>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</si>
  <si>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</si>
  <si>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</si>
  <si>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</si>
  <si>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</si>
  <si>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</si>
  <si>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</si>
  <si>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</si>
  <si>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</si>
  <si>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</si>
  <si>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</si>
  <si>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</si>
  <si>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</si>
  <si>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</si>
  <si>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</si>
  <si>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</si>
  <si>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</si>
  <si>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</si>
  <si>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</si>
  <si>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</si>
  <si>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</si>
  <si>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</si>
  <si>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</si>
  <si>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</si>
  <si>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</si>
  <si>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</si>
  <si>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</si>
  <si>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</si>
  <si>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</si>
  <si>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</si>
  <si>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</si>
  <si>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</si>
  <si>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</si>
  <si>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</si>
  <si>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</si>
  <si>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</si>
  <si>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</si>
  <si>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</si>
  <si>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</si>
  <si>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</si>
  <si>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</si>
  <si>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</si>
  <si>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</si>
  <si>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</si>
  <si>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</si>
  <si>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</si>
  <si>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</si>
  <si>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</si>
  <si>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</si>
  <si>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</si>
  <si>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</si>
  <si>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</si>
  <si>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</si>
  <si>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</si>
  <si>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</si>
  <si>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</si>
  <si>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</si>
  <si>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</si>
  <si>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</si>
  <si>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</si>
  <si>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</si>
  <si>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</si>
  <si>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</si>
  <si>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</si>
  <si>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</si>
  <si>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</si>
  <si>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</si>
  <si>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</si>
  <si>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</si>
  <si>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</si>
  <si>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</si>
  <si>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</si>
  <si>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</si>
  <si>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</si>
  <si>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</si>
  <si>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</si>
  <si>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</si>
  <si>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</si>
  <si>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</si>
  <si>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</si>
  <si>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</si>
  <si>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</si>
  <si>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</si>
  <si>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</si>
  <si>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</si>
  <si>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</si>
  <si>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</si>
  <si>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</si>
  <si>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</si>
  <si>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</si>
  <si>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</si>
  <si>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</si>
  <si>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</si>
  <si>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</si>
  <si>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</si>
  <si>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</si>
  <si>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</si>
  <si>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</si>
  <si>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</si>
  <si>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</si>
  <si>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</si>
  <si>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</si>
  <si>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</si>
  <si>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</si>
  <si>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</si>
  <si>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</si>
  <si>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</si>
  <si>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</si>
  <si>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</si>
  <si>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</si>
  <si>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</si>
  <si>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</si>
  <si>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</si>
  <si>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</si>
  <si>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</si>
  <si>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</si>
  <si>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</si>
  <si>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</si>
  <si>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</si>
  <si>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</si>
  <si>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</si>
  <si>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</si>
  <si>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</si>
  <si>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</si>
  <si>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</si>
  <si>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</si>
  <si>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</si>
  <si>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</si>
  <si>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</si>
  <si>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</si>
  <si>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</si>
  <si>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</si>
  <si>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</si>
  <si>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</si>
  <si>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</si>
  <si>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</si>
  <si>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</si>
  <si>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</si>
  <si>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</si>
  <si>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</si>
  <si>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</si>
  <si>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</si>
  <si>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</si>
  <si>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</si>
  <si>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</si>
  <si>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</si>
  <si>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</si>
  <si>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</si>
  <si>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</si>
  <si>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</si>
  <si>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</si>
  <si>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</si>
  <si>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</si>
  <si>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</si>
  <si>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</si>
  <si>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</si>
  <si>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</si>
  <si>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</si>
  <si>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</si>
  <si>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</si>
  <si>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</si>
  <si>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</si>
  <si>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</si>
  <si>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</si>
  <si>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</si>
  <si>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</si>
  <si>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</si>
  <si>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</si>
  <si>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</si>
  <si>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</si>
  <si>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</si>
  <si>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</si>
  <si>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</si>
  <si>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</si>
  <si>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</si>
  <si>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</si>
  <si>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</si>
  <si>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</si>
  <si>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</si>
  <si>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</si>
  <si>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</si>
  <si>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</si>
  <si>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</si>
  <si>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</si>
  <si>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</si>
  <si>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</si>
  <si>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</si>
  <si>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</si>
  <si>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</si>
  <si>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</si>
  <si>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</si>
  <si>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</si>
  <si>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</si>
  <si>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</si>
  <si>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</si>
  <si>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</si>
  <si>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</si>
  <si>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</si>
  <si>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</si>
  <si>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</si>
  <si>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</si>
  <si>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</si>
  <si>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</si>
  <si>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</si>
  <si>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</si>
  <si>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</si>
  <si>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</si>
  <si>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</si>
  <si>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</si>
  <si>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</si>
  <si>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</si>
  <si>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</si>
  <si>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</si>
  <si>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</si>
  <si>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</si>
  <si>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</si>
  <si>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</si>
  <si>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</si>
  <si>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</si>
  <si>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</si>
  <si>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</si>
  <si>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</si>
  <si>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</si>
  <si>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</si>
  <si>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</si>
  <si>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</si>
  <si>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</si>
  <si>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</si>
  <si>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</si>
  <si>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</si>
  <si>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</si>
  <si>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</si>
  <si>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</si>
  <si>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</si>
  <si>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</si>
  <si>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</si>
  <si>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</si>
  <si>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</si>
  <si>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</si>
  <si>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</si>
  <si>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</si>
  <si>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</si>
  <si>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</si>
  <si>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</si>
  <si>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</si>
  <si>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</si>
  <si>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</si>
  <si>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</si>
  <si>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</si>
  <si>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</si>
  <si>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</si>
  <si>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</si>
  <si>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</si>
  <si>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</si>
  <si>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</si>
  <si>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</si>
  <si>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</si>
  <si>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</si>
  <si>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</si>
  <si>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</si>
  <si>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</si>
  <si>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</si>
  <si>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</si>
  <si>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</si>
  <si>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</si>
  <si>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</si>
  <si>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</si>
  <si>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</si>
  <si>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</si>
  <si>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</si>
  <si>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</si>
  <si>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</si>
  <si>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</si>
  <si>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</si>
  <si>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</si>
  <si>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</si>
  <si>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</si>
  <si>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</si>
  <si>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</si>
  <si>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</si>
  <si>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</si>
  <si>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</si>
  <si>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</si>
  <si>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</si>
  <si>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</si>
  <si>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</si>
  <si>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</si>
  <si>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</si>
  <si>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</si>
  <si>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</si>
  <si>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</si>
  <si>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</si>
  <si>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</si>
  <si>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</si>
  <si>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</si>
  <si>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</si>
  <si>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</si>
  <si>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</si>
  <si>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</si>
  <si>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</si>
  <si>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</si>
  <si>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</si>
  <si>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</si>
  <si>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</si>
  <si>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</si>
  <si>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</si>
  <si>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</si>
  <si>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</si>
  <si>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</si>
  <si>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</si>
  <si>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</si>
  <si>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</si>
  <si>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</si>
  <si>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</si>
  <si>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</si>
  <si>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</si>
  <si>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</si>
  <si>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</si>
  <si>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</si>
  <si>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</si>
  <si>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</si>
  <si>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</si>
  <si>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</si>
  <si>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</si>
  <si>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</si>
  <si>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</si>
  <si>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</si>
  <si>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</si>
  <si>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</si>
  <si>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</si>
  <si>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</si>
  <si>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</si>
  <si>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</si>
  <si>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</si>
  <si>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</si>
  <si>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</si>
  <si>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</si>
  <si>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</si>
  <si>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</si>
  <si>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</si>
  <si>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</si>
  <si>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</si>
  <si>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</si>
  <si>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</si>
  <si>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</si>
  <si>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</si>
  <si>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</si>
  <si>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</si>
  <si>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</si>
  <si>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</si>
  <si>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</si>
  <si>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</si>
  <si>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</si>
  <si>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</si>
  <si>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</si>
  <si>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</si>
  <si>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</si>
  <si>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</si>
  <si>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</si>
  <si>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</si>
  <si>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</si>
  <si>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</si>
  <si>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</si>
  <si>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</si>
  <si>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</si>
  <si>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</si>
  <si>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</si>
  <si>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</si>
  <si>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</si>
  <si>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</si>
  <si>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</si>
  <si>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</si>
  <si>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</si>
  <si>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</si>
  <si>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</si>
  <si>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</si>
  <si>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</si>
  <si>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</si>
  <si>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</si>
  <si>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</si>
  <si>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</si>
  <si>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</si>
  <si>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</si>
  <si>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</si>
  <si>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</si>
  <si>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</si>
  <si>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</si>
  <si>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</si>
  <si>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</si>
  <si>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</si>
  <si>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</si>
  <si>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</si>
  <si>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</si>
  <si>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</si>
  <si>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</si>
  <si>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</si>
  <si>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</si>
  <si>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</si>
  <si>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</si>
  <si>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</si>
  <si>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</si>
  <si>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</si>
  <si>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</si>
  <si>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</si>
  <si>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</si>
  <si>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</si>
  <si>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</si>
  <si>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</si>
  <si>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</si>
  <si>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</si>
  <si>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</si>
  <si>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</si>
  <si>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</si>
  <si>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</si>
  <si>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</si>
  <si>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</si>
  <si>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</si>
  <si>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</si>
  <si>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</si>
  <si>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</si>
  <si>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</si>
  <si>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</si>
  <si>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</si>
  <si>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</si>
  <si>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</si>
  <si>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</si>
  <si>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</si>
  <si>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</si>
  <si>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</si>
  <si>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</si>
  <si>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</si>
  <si>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</si>
  <si>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</si>
  <si>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</si>
  <si>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</si>
  <si>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</si>
  <si>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</si>
  <si>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</si>
  <si>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</si>
  <si>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</si>
  <si>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</si>
  <si>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</si>
  <si>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</si>
  <si>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</si>
  <si>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</si>
  <si>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</si>
  <si>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</si>
  <si>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</si>
  <si>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</si>
  <si>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</si>
  <si>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</si>
  <si>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</si>
  <si>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</si>
  <si>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</si>
  <si>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</si>
  <si>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</si>
  <si>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</si>
  <si>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</si>
  <si>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</si>
  <si>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</si>
  <si>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</si>
  <si>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</si>
  <si>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</si>
  <si>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</si>
  <si>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</si>
  <si>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</si>
  <si>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</si>
  <si>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</si>
  <si>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</si>
  <si>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</si>
  <si>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</si>
  <si>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</si>
  <si>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</si>
  <si>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</si>
  <si>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</si>
  <si>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</si>
  <si>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</si>
  <si>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</si>
  <si>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</si>
  <si>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</si>
  <si>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</si>
  <si>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</si>
  <si>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</si>
  <si>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</si>
  <si>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</si>
  <si>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</si>
  <si>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</si>
  <si>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</si>
  <si>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</si>
  <si>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</si>
  <si>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</si>
  <si>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</si>
  <si>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</si>
  <si>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</si>
  <si>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</si>
  <si>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</si>
  <si>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</si>
  <si>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</si>
  <si>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</si>
  <si>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</si>
  <si>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</si>
  <si>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</si>
  <si>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</si>
  <si>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</si>
  <si>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</si>
  <si>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</si>
  <si>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</si>
  <si>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</si>
  <si>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</si>
  <si>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</si>
  <si>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</si>
  <si>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</si>
  <si>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</si>
  <si>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</si>
  <si>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</si>
  <si>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</si>
  <si>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</si>
  <si>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</si>
  <si>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</si>
  <si>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</si>
  <si>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</si>
  <si>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</si>
  <si>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</si>
  <si>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</si>
  <si>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</si>
  <si>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</si>
  <si>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</si>
  <si>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</si>
  <si>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</si>
  <si>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</si>
  <si>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</si>
  <si>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</si>
  <si>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</si>
  <si>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</si>
  <si>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</si>
  <si>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</si>
  <si>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</si>
  <si>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</si>
  <si>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</si>
  <si>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</si>
  <si>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</si>
  <si>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</si>
  <si>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</si>
  <si>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</si>
  <si>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</si>
  <si>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</si>
  <si>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</si>
  <si>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</si>
  <si>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</si>
  <si>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</si>
  <si>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</si>
  <si>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</si>
  <si>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</si>
  <si>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</si>
  <si>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</si>
  <si>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</si>
  <si>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</si>
  <si>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</si>
  <si>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</si>
  <si>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</si>
  <si>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</si>
  <si>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</si>
  <si>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</si>
  <si>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</si>
  <si>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</si>
  <si>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</si>
  <si>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</si>
  <si>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</si>
  <si>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</si>
  <si>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</si>
  <si>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</si>
  <si>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</si>
  <si>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</si>
  <si>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</si>
  <si>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</si>
  <si>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</si>
  <si>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</si>
  <si>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</si>
  <si>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</si>
  <si>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</si>
  <si>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</si>
  <si>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</si>
  <si>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</si>
  <si>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</si>
  <si>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</si>
  <si>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</si>
  <si>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</si>
  <si>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</si>
  <si>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</si>
  <si>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</si>
  <si>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</si>
  <si>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</si>
  <si>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</si>
  <si>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</si>
  <si>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</si>
  <si>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</si>
  <si>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</si>
  <si>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</si>
  <si>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</si>
  <si>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</si>
  <si>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</si>
  <si>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</si>
  <si>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</si>
  <si>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</si>
  <si>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</si>
  <si>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</si>
  <si>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</si>
  <si>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</si>
  <si>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</si>
  <si>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</si>
  <si>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</si>
  <si>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</si>
  <si>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</si>
  <si>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</si>
  <si>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</si>
  <si>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</si>
  <si>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</si>
  <si>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</si>
  <si>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</si>
  <si>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</si>
  <si>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</si>
  <si>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</si>
  <si>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</si>
  <si>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</si>
  <si>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</si>
  <si>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</si>
  <si>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</si>
  <si>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</si>
  <si>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</si>
  <si>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</si>
  <si>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</si>
  <si>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</si>
  <si>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</si>
  <si>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</si>
  <si>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</si>
  <si>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</si>
  <si>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</si>
  <si>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</si>
  <si>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</si>
  <si>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</si>
  <si>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</si>
  <si>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</si>
  <si>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</si>
  <si>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</si>
  <si>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</si>
  <si>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</si>
  <si>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</si>
  <si>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</si>
  <si>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</si>
  <si>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</si>
  <si>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</si>
  <si>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</si>
  <si>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</si>
  <si>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</si>
  <si>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</si>
  <si>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</si>
  <si>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</si>
  <si>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</si>
  <si>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</si>
  <si>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</si>
  <si>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</si>
  <si>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</si>
  <si>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</si>
  <si>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</si>
  <si>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</si>
  <si>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</si>
  <si>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</si>
  <si>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</si>
  <si>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</si>
  <si>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</si>
  <si>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</si>
  <si>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</si>
  <si>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</si>
  <si>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</si>
  <si>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</si>
  <si>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</si>
  <si>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</si>
  <si>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</si>
  <si>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</si>
  <si>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</si>
  <si>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</si>
  <si>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</si>
  <si>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</si>
  <si>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</si>
  <si>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</si>
  <si>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</si>
  <si>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</si>
  <si>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</si>
  <si>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</si>
  <si>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</si>
  <si>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</si>
  <si>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</si>
  <si>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</si>
  <si>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</si>
  <si>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</si>
  <si>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</si>
  <si>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</si>
  <si>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</si>
  <si>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</si>
  <si>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</si>
  <si>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</si>
  <si>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</si>
  <si>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</si>
  <si>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</si>
  <si>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</si>
  <si>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</si>
  <si>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</si>
  <si>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</si>
  <si>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</si>
  <si>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</si>
  <si>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</si>
  <si>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</si>
  <si>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</si>
  <si>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</si>
  <si>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</si>
  <si>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</si>
  <si>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</si>
  <si>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</si>
  <si>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</si>
  <si>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</si>
  <si>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</si>
  <si>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</si>
  <si>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</si>
  <si>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</si>
  <si>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</si>
  <si>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</si>
  <si>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</si>
  <si>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</si>
  <si>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</si>
  <si>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</si>
  <si>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</si>
  <si>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</si>
  <si>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</si>
  <si>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</si>
  <si>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</si>
  <si>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</si>
  <si>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</si>
  <si>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</si>
  <si>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</si>
  <si>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</si>
  <si>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</si>
  <si>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</si>
  <si>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</si>
  <si>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</si>
  <si>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</si>
  <si>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</si>
  <si>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</si>
  <si>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</si>
  <si>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</si>
  <si>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</si>
  <si>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</si>
  <si>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</si>
  <si>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</si>
  <si>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</si>
  <si>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</si>
  <si>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</si>
  <si>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</si>
  <si>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</si>
  <si>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</si>
  <si>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</si>
  <si>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</si>
  <si>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</si>
  <si>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</si>
  <si>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</si>
  <si>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</si>
  <si>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</si>
  <si>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</si>
  <si>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</si>
  <si>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</si>
  <si>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</si>
  <si>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</si>
  <si>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</si>
  <si>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</si>
  <si>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</si>
  <si>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</si>
  <si>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</si>
  <si>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</si>
  <si>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</si>
  <si>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</si>
  <si>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</si>
  <si>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</si>
  <si>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</si>
  <si>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</si>
  <si>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</si>
  <si>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</si>
  <si>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</si>
  <si>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</si>
  <si>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</si>
  <si>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</si>
  <si>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</si>
  <si>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</si>
  <si>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</si>
  <si>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</si>
  <si>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</si>
  <si>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</si>
  <si>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</si>
  <si>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</si>
  <si>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</si>
  <si>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</si>
  <si>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</si>
  <si>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</si>
  <si>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</si>
  <si>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</si>
  <si>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</si>
  <si>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</si>
  <si>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</si>
  <si>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</si>
  <si>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</si>
  <si>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</si>
  <si>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</si>
  <si>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</si>
  <si>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</si>
  <si>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</si>
  <si>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</si>
  <si>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</si>
  <si>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</si>
  <si>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</si>
  <si>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</si>
  <si>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</si>
  <si>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</si>
  <si>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</si>
  <si>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</si>
  <si>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</si>
  <si>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</si>
  <si>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</si>
  <si>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</si>
  <si>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</si>
  <si>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</si>
  <si>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</si>
  <si>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</si>
  <si>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</si>
  <si>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</si>
  <si>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</si>
  <si>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</si>
  <si>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</si>
  <si>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</si>
  <si>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</si>
  <si>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</si>
  <si>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</si>
  <si>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</si>
  <si>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</si>
  <si>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</si>
  <si>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</si>
  <si>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</si>
  <si>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</si>
  <si>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</si>
  <si>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</si>
  <si>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</si>
  <si>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</si>
  <si>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</si>
  <si>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</si>
  <si>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</si>
  <si>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</si>
  <si>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</si>
  <si>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</si>
  <si>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</si>
  <si>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</si>
  <si>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</si>
  <si>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</si>
  <si>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</si>
  <si>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</si>
  <si>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</si>
  <si>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</si>
  <si>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</si>
  <si>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</si>
  <si>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</si>
  <si>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</si>
  <si>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</si>
  <si>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</si>
  <si>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</si>
  <si>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</si>
  <si>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</si>
  <si>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</si>
  <si>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</si>
  <si>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</si>
  <si>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</si>
  <si>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</si>
  <si>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</si>
  <si>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</si>
  <si>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</si>
  <si>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</si>
  <si>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</si>
  <si>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</si>
  <si>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</si>
  <si>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</si>
  <si>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</si>
  <si>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</si>
  <si>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</si>
  <si>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</si>
  <si>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</si>
  <si>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</si>
  <si>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</si>
  <si>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</si>
  <si>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</si>
  <si>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</si>
  <si>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</si>
  <si>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</si>
  <si>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</si>
  <si>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</si>
  <si>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</si>
  <si>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</si>
  <si>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</si>
  <si>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</si>
  <si>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</si>
  <si>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</si>
  <si>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</si>
  <si>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</si>
  <si>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</si>
  <si>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</si>
  <si>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</si>
  <si>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</si>
  <si>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</si>
  <si>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</si>
  <si>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</si>
  <si>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</si>
  <si>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</si>
  <si>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</si>
  <si>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</si>
  <si>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</si>
  <si>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</si>
  <si>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</si>
  <si>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</si>
  <si>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</si>
  <si>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</si>
  <si>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</si>
  <si>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</si>
  <si>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</si>
  <si>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</si>
  <si>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</si>
  <si>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</si>
  <si>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</si>
  <si>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</si>
  <si>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</si>
  <si>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</si>
  <si>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</si>
  <si>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</si>
  <si>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</si>
  <si>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</si>
  <si>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</si>
  <si>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</si>
  <si>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</si>
  <si>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</si>
  <si>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</si>
  <si>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</si>
  <si>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</si>
  <si>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</si>
  <si>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</si>
  <si>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</si>
  <si>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</si>
  <si>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</si>
  <si>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</si>
  <si>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</si>
  <si>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</si>
  <si>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</si>
  <si>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</si>
  <si>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</si>
  <si>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</si>
  <si>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</si>
  <si>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</si>
  <si>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</si>
  <si>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</si>
  <si>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</si>
  <si>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</si>
  <si>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</si>
  <si>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</si>
  <si>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</si>
  <si>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</si>
  <si>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</si>
  <si>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</si>
  <si>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</si>
  <si>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</si>
  <si>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</si>
  <si>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</si>
  <si>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</si>
  <si>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</si>
  <si>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</si>
  <si>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</si>
  <si>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</si>
  <si>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</si>
  <si>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</si>
  <si>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</si>
  <si>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</si>
  <si>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</si>
  <si>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</si>
  <si>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</si>
  <si>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</si>
  <si>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</si>
  <si>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</si>
  <si>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</si>
  <si>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</si>
  <si>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</si>
  <si>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</si>
  <si>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</si>
  <si>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</si>
  <si>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</si>
  <si>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</si>
  <si>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</si>
  <si>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</si>
  <si>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</si>
  <si>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</si>
  <si>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</si>
  <si>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</si>
  <si>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</si>
  <si>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</si>
  <si>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</si>
  <si>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</si>
  <si>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</si>
  <si>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</si>
  <si>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</si>
  <si>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</si>
  <si>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</si>
  <si>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</si>
  <si>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</si>
  <si>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</si>
  <si>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</si>
  <si>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</si>
  <si>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</si>
  <si>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</si>
  <si>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</si>
  <si>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</si>
  <si>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</si>
  <si>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</si>
  <si>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</si>
  <si>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</si>
  <si>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</si>
  <si>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</si>
  <si>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</si>
  <si>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</si>
  <si>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</si>
  <si>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</si>
  <si>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</si>
  <si>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</si>
  <si>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</si>
  <si>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</si>
  <si>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</si>
  <si>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</si>
  <si>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</si>
  <si>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</si>
  <si>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</si>
  <si>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</si>
  <si>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</si>
  <si>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</si>
  <si>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</si>
  <si>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</si>
  <si>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</si>
  <si>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</si>
  <si>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</si>
  <si>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</si>
  <si>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</si>
  <si>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</si>
  <si>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</si>
  <si>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</si>
  <si>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</si>
  <si>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</si>
  <si>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</si>
  <si>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</si>
  <si>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</si>
  <si>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</si>
  <si>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</si>
  <si>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</si>
  <si>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</si>
  <si>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</si>
  <si>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</si>
  <si>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</si>
  <si>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</si>
  <si>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</si>
  <si>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</si>
  <si>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</si>
  <si>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</si>
  <si>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</si>
  <si>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</si>
  <si>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</si>
  <si>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</si>
  <si>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</si>
  <si>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</si>
  <si>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</si>
  <si>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</si>
  <si>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</si>
  <si>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</si>
  <si>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</si>
  <si>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</si>
  <si>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</si>
  <si>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</si>
  <si>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</si>
  <si>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</si>
  <si>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</si>
  <si>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</si>
  <si>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</si>
  <si>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</si>
  <si>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</si>
  <si>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</si>
  <si>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</si>
  <si>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</si>
  <si>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</si>
  <si>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</si>
  <si>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</si>
  <si>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</si>
  <si>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</si>
  <si>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</si>
  <si>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</si>
  <si>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</si>
  <si>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</si>
  <si>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</si>
  <si>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</si>
  <si>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</si>
  <si>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</si>
  <si>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</si>
  <si>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</si>
  <si>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</si>
  <si>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</si>
  <si>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</si>
  <si>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</si>
  <si>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</si>
  <si>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</si>
  <si>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</si>
  <si>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</si>
  <si>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</si>
  <si>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</si>
  <si>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</si>
  <si>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</si>
  <si>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</si>
  <si>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</si>
  <si>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</si>
  <si>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</si>
  <si>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</si>
  <si>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</si>
  <si>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</si>
  <si>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</si>
  <si>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</si>
  <si>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</si>
  <si>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</si>
  <si>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</si>
  <si>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</si>
  <si>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</si>
  <si>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</si>
  <si>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</si>
  <si>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</si>
  <si>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</si>
  <si>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</si>
  <si>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</si>
  <si>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</si>
  <si>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</si>
  <si>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</si>
  <si>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</si>
  <si>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</si>
  <si>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</si>
  <si>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</si>
  <si>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</si>
  <si>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</si>
  <si>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</si>
  <si>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</si>
  <si>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</si>
  <si>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</si>
  <si>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</si>
  <si>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</si>
  <si>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</si>
  <si>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</si>
  <si>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</si>
  <si>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</si>
  <si>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</si>
  <si>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</si>
  <si>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</si>
  <si>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</si>
  <si>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</si>
  <si>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</si>
  <si>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</si>
  <si>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</si>
  <si>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</si>
  <si>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</si>
  <si>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</si>
  <si>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</si>
  <si>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</si>
  <si>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</si>
  <si>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</si>
  <si>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</si>
  <si>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</si>
  <si>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</si>
  <si>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</si>
  <si>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</si>
  <si>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</si>
  <si>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</si>
  <si>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</si>
  <si>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</si>
  <si>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</si>
  <si>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</si>
  <si>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</si>
  <si>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</si>
  <si>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</si>
  <si>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</si>
  <si>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</si>
  <si>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</si>
  <si>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</si>
  <si>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</si>
  <si>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</si>
  <si>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</si>
  <si>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</si>
  <si>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</si>
  <si>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</si>
  <si>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</si>
  <si>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</si>
  <si>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</si>
  <si>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</si>
  <si>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</si>
  <si>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</si>
  <si>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</si>
  <si>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</si>
  <si>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</si>
  <si>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</si>
  <si>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</si>
  <si>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</si>
  <si>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</si>
  <si>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</si>
  <si>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</si>
  <si>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</si>
  <si>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</si>
  <si>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</si>
  <si>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</si>
  <si>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</si>
  <si>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</si>
  <si>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</si>
  <si>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</si>
  <si>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</si>
  <si>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</si>
  <si>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</si>
  <si>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</si>
  <si>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</si>
  <si>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</si>
  <si>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</si>
  <si>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</si>
  <si>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</si>
  <si>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</si>
  <si>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</si>
  <si>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</si>
  <si>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</si>
  <si>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</si>
  <si>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</si>
  <si>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</si>
  <si>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</si>
  <si>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</si>
  <si>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</si>
  <si>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</si>
  <si>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</si>
  <si>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</si>
  <si>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</si>
  <si>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</si>
  <si>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</si>
  <si>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</si>
  <si>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</si>
  <si>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</si>
  <si>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</si>
  <si>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</si>
  <si>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</si>
  <si>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</si>
  <si>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</si>
  <si>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</si>
  <si>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</si>
  <si>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</si>
  <si>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</si>
  <si>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</si>
  <si>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</si>
  <si>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</si>
  <si>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</si>
  <si>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</si>
  <si>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</si>
  <si>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</si>
  <si>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</si>
  <si>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</si>
  <si>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</si>
  <si>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</si>
  <si>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</si>
  <si>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</si>
  <si>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</si>
  <si>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</si>
  <si>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</si>
  <si>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</si>
  <si>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</si>
  <si>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</si>
  <si>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</si>
  <si>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</si>
  <si>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</si>
  <si>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</si>
  <si>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</si>
  <si>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</si>
  <si>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</si>
  <si>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</si>
  <si>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</si>
  <si>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</si>
  <si>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</si>
  <si>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</si>
  <si>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</si>
  <si>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</si>
  <si>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</si>
  <si>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</si>
  <si>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</si>
  <si>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</si>
  <si>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</si>
  <si>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</si>
  <si>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</si>
  <si>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</si>
  <si>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</si>
  <si>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</si>
  <si>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</si>
  <si>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</si>
  <si>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</si>
  <si>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</si>
  <si>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</si>
  <si>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</si>
  <si>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</si>
  <si>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</si>
  <si>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</si>
  <si>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</si>
  <si>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</si>
  <si>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</si>
  <si>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</si>
  <si>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</si>
  <si>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</si>
  <si>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</si>
  <si>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</si>
  <si>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</si>
  <si>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</si>
  <si>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</si>
  <si>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</si>
  <si>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</si>
  <si>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</si>
  <si>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</si>
  <si>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</si>
  <si>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</si>
  <si>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</si>
  <si>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</si>
  <si>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</si>
  <si>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</si>
  <si>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</si>
  <si>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</si>
  <si>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</si>
  <si>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</si>
  <si>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</si>
  <si>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</si>
  <si>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</si>
  <si>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</si>
  <si>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</si>
  <si>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</si>
  <si>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</si>
  <si>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</si>
  <si>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</si>
  <si>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</si>
  <si>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</si>
  <si>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</si>
  <si>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</si>
  <si>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</si>
  <si>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</si>
  <si>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</si>
  <si>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</si>
  <si>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</si>
  <si>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</si>
  <si>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</si>
  <si>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</si>
  <si>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</si>
  <si>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</si>
  <si>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</si>
  <si>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</si>
  <si>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</si>
  <si>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</si>
  <si>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</si>
  <si>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</si>
  <si>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</si>
  <si>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</si>
  <si>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</si>
  <si>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</si>
  <si>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</si>
  <si>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</si>
  <si>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</si>
  <si>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</si>
  <si>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</si>
  <si>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</si>
  <si>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</si>
  <si>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</si>
  <si>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</si>
  <si>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</si>
  <si>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</si>
  <si>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</si>
  <si>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</si>
  <si>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</si>
  <si>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</si>
  <si>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</si>
  <si>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</si>
  <si>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</si>
  <si>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</si>
  <si>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</si>
  <si>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</si>
  <si>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</si>
  <si>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</si>
  <si>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</si>
  <si>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</si>
  <si>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</si>
  <si>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</si>
  <si>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</si>
  <si>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</si>
  <si>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</si>
  <si>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</si>
  <si>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</si>
  <si>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</si>
  <si>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</si>
  <si>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</si>
  <si>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</si>
  <si>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</si>
  <si>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</si>
  <si>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</si>
  <si>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</si>
  <si>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</si>
  <si>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</si>
  <si>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</si>
  <si>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</si>
  <si>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</si>
  <si>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</si>
  <si>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</si>
  <si>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</si>
  <si>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</si>
  <si>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</si>
  <si>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</si>
  <si>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</si>
  <si>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</si>
  <si>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</si>
  <si>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</si>
  <si>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</si>
  <si>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</si>
  <si>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</si>
  <si>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</si>
  <si>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</si>
  <si>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</si>
  <si>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</si>
  <si>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</si>
  <si>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</si>
  <si>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</si>
  <si>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</si>
  <si>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</si>
  <si>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</si>
  <si>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</si>
  <si>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</si>
  <si>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</si>
  <si>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</si>
  <si>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</si>
  <si>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</si>
  <si>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</si>
  <si>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</si>
  <si>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</si>
  <si>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</si>
  <si>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</si>
  <si>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</si>
  <si>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</si>
  <si>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</si>
  <si>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</si>
  <si>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</si>
  <si>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</si>
  <si>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</si>
  <si>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</si>
  <si>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</si>
  <si>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</si>
  <si>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</si>
  <si>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</si>
  <si>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</si>
  <si>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</si>
  <si>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</si>
  <si>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</si>
  <si>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</si>
  <si>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</si>
  <si>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</si>
  <si>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</si>
  <si>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</si>
  <si>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</si>
  <si>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</si>
  <si>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</si>
  <si>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</si>
  <si>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</si>
  <si>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</si>
  <si>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</si>
  <si>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</si>
  <si>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</si>
  <si>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</si>
  <si>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</si>
  <si>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</si>
  <si>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</si>
  <si>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</si>
  <si>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</si>
  <si>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</si>
  <si>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</si>
  <si>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</si>
  <si>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</si>
  <si>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</si>
  <si>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</si>
  <si>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</si>
  <si>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</si>
  <si>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</si>
  <si>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</si>
  <si>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</si>
  <si>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</si>
  <si>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</si>
  <si>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</si>
  <si>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</si>
  <si>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</si>
  <si>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</si>
  <si>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</si>
  <si>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</si>
  <si>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</si>
  <si>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</si>
  <si>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</si>
  <si>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</si>
  <si>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</si>
  <si>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</si>
  <si>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</si>
  <si>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</si>
  <si>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</si>
  <si>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</si>
  <si>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</si>
  <si>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</si>
  <si>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</si>
  <si>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</si>
  <si>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</si>
  <si>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</si>
  <si>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</si>
  <si>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</si>
  <si>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</si>
  <si>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</si>
  <si>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</si>
  <si>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</si>
  <si>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</si>
  <si>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</si>
  <si>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</si>
  <si>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</si>
  <si>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</si>
  <si>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</si>
  <si>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</si>
  <si>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</si>
  <si>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</si>
  <si>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</si>
  <si>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</si>
  <si>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</si>
  <si>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</si>
  <si>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</si>
  <si>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</si>
  <si>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</si>
  <si>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</si>
  <si>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</si>
  <si>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</si>
  <si>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</si>
  <si>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</si>
  <si>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</si>
  <si>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</si>
  <si>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</si>
  <si>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</si>
  <si>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</si>
  <si>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</si>
  <si>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</si>
  <si>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</si>
  <si>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</si>
  <si>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</si>
  <si>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</si>
  <si>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</si>
  <si>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</si>
  <si>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</si>
  <si>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</si>
  <si>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</si>
  <si>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</si>
  <si>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</si>
  <si>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</si>
  <si>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</si>
  <si>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</si>
  <si>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</si>
  <si>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</si>
  <si>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</si>
  <si>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</si>
  <si>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</si>
  <si>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</si>
  <si>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</si>
  <si>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</si>
  <si>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</si>
  <si>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</si>
  <si>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</si>
  <si>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</si>
  <si>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</si>
  <si>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</si>
  <si>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</si>
  <si>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</si>
  <si>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</si>
  <si>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</si>
  <si>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</si>
  <si>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</si>
  <si>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</si>
  <si>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</si>
  <si>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</si>
  <si>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</si>
  <si>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</si>
  <si>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</si>
  <si>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</si>
  <si>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</si>
  <si>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</si>
  <si>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</si>
  <si>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</si>
  <si>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</si>
  <si>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</si>
  <si>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</si>
  <si>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</si>
  <si>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</si>
  <si>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</si>
  <si>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</si>
  <si>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</si>
  <si>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</si>
  <si>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</si>
  <si>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</si>
  <si>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</si>
  <si>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</si>
  <si>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</si>
  <si>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</si>
  <si>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</si>
  <si>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</si>
  <si>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</si>
  <si>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</si>
  <si>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</si>
  <si>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</si>
  <si>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</si>
  <si>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</si>
  <si>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</si>
  <si>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</si>
  <si>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</si>
  <si>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</si>
  <si>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</si>
  <si>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</si>
  <si>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</si>
  <si>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</si>
  <si>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</si>
  <si>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</si>
  <si>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</si>
  <si>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</si>
  <si>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</si>
  <si>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</si>
  <si>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</si>
  <si>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</si>
  <si>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</si>
  <si>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</si>
  <si>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</si>
  <si>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</si>
  <si>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</si>
  <si>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</si>
  <si>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</si>
  <si>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</si>
  <si>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</si>
  <si>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</si>
  <si>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</si>
  <si>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</si>
  <si>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</si>
  <si>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</si>
  <si>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</si>
  <si>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</si>
  <si>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</si>
  <si>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</si>
  <si>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</si>
  <si>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</si>
  <si>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</si>
  <si>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</si>
  <si>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</si>
  <si>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</si>
  <si>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</si>
  <si>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</si>
  <si>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</si>
  <si>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</si>
  <si>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</si>
  <si>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</si>
  <si>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</si>
  <si>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</si>
  <si>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</si>
  <si>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</si>
  <si>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</si>
  <si>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</si>
  <si>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</si>
  <si>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</si>
  <si>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</si>
  <si>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</si>
  <si>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</si>
  <si>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</si>
  <si>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</si>
  <si>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</si>
  <si>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</si>
  <si>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</si>
  <si>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</si>
  <si>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</si>
  <si>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</si>
  <si>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</si>
  <si>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</si>
  <si>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</si>
  <si>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</si>
  <si>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</si>
  <si>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</si>
  <si>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</si>
  <si>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</si>
  <si>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</si>
  <si>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</si>
  <si>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</si>
  <si>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</si>
  <si>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</si>
  <si>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</si>
  <si>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</si>
  <si>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</si>
  <si>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</si>
  <si>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</si>
  <si>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</si>
  <si>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</si>
  <si>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</si>
  <si>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</si>
  <si>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</si>
  <si>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</si>
  <si>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</si>
  <si>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</si>
  <si>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</si>
  <si>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</si>
  <si>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</si>
  <si>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</si>
  <si>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</si>
  <si>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</si>
  <si>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</si>
  <si>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</si>
  <si>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</si>
  <si>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</si>
  <si>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</si>
  <si>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</si>
  <si>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</si>
  <si>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</si>
  <si>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</si>
  <si>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</si>
  <si>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</si>
  <si>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</si>
  <si>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</si>
  <si>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</si>
  <si>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</si>
  <si>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</si>
  <si>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</si>
  <si>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</si>
  <si>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</si>
  <si>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</si>
  <si>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</si>
  <si>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</si>
  <si>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</si>
  <si>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</si>
  <si>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</si>
  <si>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</si>
  <si>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</si>
  <si>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</si>
  <si>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</si>
  <si>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</si>
  <si>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</si>
  <si>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</si>
  <si>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</si>
  <si>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</si>
  <si>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</si>
  <si>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</si>
  <si>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</si>
  <si>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</si>
  <si>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</si>
  <si>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</si>
  <si>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</si>
  <si>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</si>
  <si>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</si>
  <si>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</si>
  <si>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</si>
  <si>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</si>
  <si>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</si>
  <si>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</si>
  <si>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</si>
  <si>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</si>
  <si>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</si>
  <si>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</si>
  <si>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</si>
  <si>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</si>
  <si>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</si>
  <si>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</si>
  <si>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</si>
  <si>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</si>
  <si>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</si>
  <si>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</si>
  <si>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</si>
  <si>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</si>
  <si>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</si>
  <si>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</si>
  <si>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</si>
  <si>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</si>
  <si>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</si>
  <si>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</si>
  <si>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</si>
  <si>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</si>
  <si>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</si>
  <si>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</si>
  <si>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</si>
  <si>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</si>
  <si>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</si>
  <si>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</si>
  <si>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</si>
  <si>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</si>
  <si>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</si>
  <si>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</si>
  <si>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</si>
  <si>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</si>
  <si>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</si>
  <si>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</si>
  <si>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</si>
  <si>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</si>
  <si>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</si>
  <si>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</si>
  <si>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</si>
  <si>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</si>
  <si>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</si>
  <si>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</si>
  <si>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</si>
  <si>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</si>
  <si>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</si>
  <si>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</si>
  <si>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</si>
  <si>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</si>
  <si>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</si>
  <si>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</si>
  <si>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</si>
  <si>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</si>
  <si>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</si>
  <si>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</si>
  <si>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</si>
  <si>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</si>
  <si>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</si>
  <si>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</si>
  <si>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OŠ M.J.ZAGORKE</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</si>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</sst>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1505284.2300000002</v>
      </c>
      <c r="D2" s="7">
        <f>'PR-RAS'!E6</f>
        <v>1542087.98</v>
      </c>
      <c r="E2" s="7">
        <v>0</v>
      </c>
      <c r="F2" s="7">
        <v>0</v>
      </c>
      <c r="G2" s="8">
        <f t="shared" ref="G2:G274" si="0">(B2/1000)*(C2*1+D2*2)</f>
        <v>4589.4601900000007</v>
      </c>
      <c r="H2" s="8">
        <f t="shared" ref="H2:H274" si="1">ABS(C2-ROUND(C2,0))+ABS(D2-ROUND(D2,0))</f>
        <v>0.25000000023283064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1197617.1800000002</v>
      </c>
      <c r="D45" s="2">
        <f>'PR-RAS'!E49</f>
        <v>1243036.33</v>
      </c>
      <c r="E45" s="2">
        <v>0</v>
      </c>
      <c r="F45" s="2">
        <v>0</v>
      </c>
      <c r="G45" s="3">
        <f t="shared" si="0"/>
        <v>162082.35296000002</v>
      </c>
      <c r="H45" s="3">
        <f t="shared" si="1"/>
        <v>0.51000000024214387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1157492.1000000001</v>
      </c>
      <c r="D64" s="2">
        <f>'PR-RAS'!E68</f>
        <v>1204260.1100000001</v>
      </c>
      <c r="E64" s="2">
        <v>0</v>
      </c>
      <c r="F64" s="2">
        <v>0</v>
      </c>
      <c r="G64" s="3">
        <f t="shared" si="0"/>
        <v>224658.77616000001</v>
      </c>
      <c r="H64" s="3">
        <f t="shared" si="1"/>
        <v>0.21000000019557774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1157492.1000000001</v>
      </c>
      <c r="D65" s="2">
        <f>'PR-RAS'!E69</f>
        <v>1204260.1100000001</v>
      </c>
      <c r="E65" s="2">
        <v>0</v>
      </c>
      <c r="F65" s="2">
        <v>0</v>
      </c>
      <c r="G65" s="3">
        <f t="shared" si="0"/>
        <v>228224.78848000002</v>
      </c>
      <c r="H65" s="3">
        <f t="shared" si="1"/>
        <v>0.21000000019557774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40125.08</v>
      </c>
      <c r="D73" s="2">
        <f>'PR-RAS'!E77</f>
        <v>38776.22</v>
      </c>
      <c r="E73" s="2">
        <v>0</v>
      </c>
      <c r="F73" s="2">
        <v>0</v>
      </c>
      <c r="G73" s="3">
        <f t="shared" si="0"/>
        <v>8472.7814399999988</v>
      </c>
      <c r="H73" s="3">
        <f t="shared" si="1"/>
        <v>0.30000000000291038</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40125.08</v>
      </c>
      <c r="D76" s="2">
        <f>'PR-RAS'!E80</f>
        <v>38776.22</v>
      </c>
      <c r="E76" s="2">
        <v>0</v>
      </c>
      <c r="F76" s="2">
        <v>0</v>
      </c>
      <c r="G76" s="3">
        <f t="shared" si="0"/>
        <v>8825.8140000000003</v>
      </c>
      <c r="H76" s="3">
        <f t="shared" si="1"/>
        <v>0.30000000000291038</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0.35</v>
      </c>
      <c r="D78" s="2">
        <f>'PR-RAS'!E82</f>
        <v>1.44</v>
      </c>
      <c r="E78" s="2">
        <v>0</v>
      </c>
      <c r="F78" s="2">
        <v>0</v>
      </c>
      <c r="G78" s="3">
        <f t="shared" si="0"/>
        <v>0.24870999999999999</v>
      </c>
      <c r="H78" s="3">
        <f t="shared" si="1"/>
        <v>0.78999999999999992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0.35</v>
      </c>
      <c r="D79" s="2">
        <f>'PR-RAS'!E83</f>
        <v>1.44</v>
      </c>
      <c r="E79" s="2">
        <v>0</v>
      </c>
      <c r="F79" s="2">
        <v>0</v>
      </c>
      <c r="G79" s="3">
        <f t="shared" si="0"/>
        <v>0.25194</v>
      </c>
      <c r="H79" s="3">
        <f t="shared" si="1"/>
        <v>0.78999999999999992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0.35</v>
      </c>
      <c r="D81" s="2">
        <f>'PR-RAS'!E85</f>
        <v>1.44</v>
      </c>
      <c r="E81" s="2">
        <v>0</v>
      </c>
      <c r="F81" s="2">
        <v>0</v>
      </c>
      <c r="G81" s="3">
        <f t="shared" si="0"/>
        <v>0.25840000000000002</v>
      </c>
      <c r="H81" s="3">
        <f t="shared" si="1"/>
        <v>0.78999999999999992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26551.94</v>
      </c>
      <c r="D102" s="2">
        <f>'PR-RAS'!E106</f>
        <v>22840.12</v>
      </c>
      <c r="E102" s="2">
        <v>0</v>
      </c>
      <c r="F102" s="2">
        <v>0</v>
      </c>
      <c r="G102" s="3">
        <f t="shared" si="0"/>
        <v>7295.4501799999998</v>
      </c>
      <c r="H102" s="3">
        <f t="shared" si="1"/>
        <v>0.18000000000029104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26551.94</v>
      </c>
      <c r="D108" s="2">
        <f>'PR-RAS'!E112</f>
        <v>22840.12</v>
      </c>
      <c r="E108" s="2">
        <v>0</v>
      </c>
      <c r="F108" s="2">
        <v>0</v>
      </c>
      <c r="G108" s="3">
        <f t="shared" si="0"/>
        <v>7728.8432599999987</v>
      </c>
      <c r="H108" s="3">
        <f t="shared" si="1"/>
        <v>0.18000000000029104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26551.94</v>
      </c>
      <c r="D113" s="2">
        <f>'PR-RAS'!E117</f>
        <v>22840.12</v>
      </c>
      <c r="E113" s="2">
        <v>0</v>
      </c>
      <c r="F113" s="2">
        <v>0</v>
      </c>
      <c r="G113" s="3">
        <f t="shared" si="0"/>
        <v>8090.0041599999995</v>
      </c>
      <c r="H113" s="3">
        <f t="shared" si="1"/>
        <v>0.18000000000029104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17200.740000000002</v>
      </c>
      <c r="D121" s="2">
        <f>'PR-RAS'!E125</f>
        <v>8631.1899999999987</v>
      </c>
      <c r="E121" s="2">
        <v>0</v>
      </c>
      <c r="F121" s="2">
        <v>0</v>
      </c>
      <c r="G121" s="3">
        <f t="shared" si="0"/>
        <v>4135.5743999999995</v>
      </c>
      <c r="H121" s="3">
        <f t="shared" si="1"/>
        <v>0.44999999999708962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17200.740000000002</v>
      </c>
      <c r="D122" s="2">
        <f>'PR-RAS'!E126</f>
        <v>7791.19</v>
      </c>
      <c r="E122" s="2">
        <v>0</v>
      </c>
      <c r="F122" s="2">
        <v>0</v>
      </c>
      <c r="G122" s="3">
        <f t="shared" si="0"/>
        <v>3966.7575200000001</v>
      </c>
      <c r="H122" s="3">
        <f t="shared" si="1"/>
        <v>0.44999999999799911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17200.740000000002</v>
      </c>
      <c r="D124" s="2">
        <f>'PR-RAS'!E128</f>
        <v>7791.19</v>
      </c>
      <c r="E124" s="2">
        <v>0</v>
      </c>
      <c r="F124" s="2">
        <v>0</v>
      </c>
      <c r="G124" s="3">
        <f t="shared" si="0"/>
        <v>4032.3237600000002</v>
      </c>
      <c r="H124" s="3">
        <f t="shared" si="1"/>
        <v>0.44999999999799911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840</v>
      </c>
      <c r="E125" s="2">
        <v>0</v>
      </c>
      <c r="F125" s="2">
        <v>0</v>
      </c>
      <c r="G125" s="3">
        <f t="shared" si="0"/>
        <v>208.32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840</v>
      </c>
      <c r="E126" s="2">
        <v>0</v>
      </c>
      <c r="F126" s="2">
        <v>0</v>
      </c>
      <c r="G126" s="3">
        <f t="shared" si="0"/>
        <v>210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263914.02</v>
      </c>
      <c r="D130" s="2">
        <f>'PR-RAS'!E134</f>
        <v>267578.89999999997</v>
      </c>
      <c r="E130" s="2">
        <v>0</v>
      </c>
      <c r="F130" s="2">
        <v>0</v>
      </c>
      <c r="G130" s="3">
        <f t="shared" si="0"/>
        <v>103080.26478</v>
      </c>
      <c r="H130" s="3">
        <f t="shared" si="1"/>
        <v>0.12000000005355105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263914.02</v>
      </c>
      <c r="D131" s="2">
        <f>'PR-RAS'!E135</f>
        <v>267578.89999999997</v>
      </c>
      <c r="E131" s="2">
        <v>0</v>
      </c>
      <c r="F131" s="2">
        <v>0</v>
      </c>
      <c r="G131" s="3">
        <f t="shared" si="0"/>
        <v>103879.3366</v>
      </c>
      <c r="H131" s="3">
        <f t="shared" si="1"/>
        <v>0.12000000005355105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247913.60000000001</v>
      </c>
      <c r="D132" s="2">
        <f>'PR-RAS'!E136</f>
        <v>249544.21</v>
      </c>
      <c r="E132" s="2">
        <v>0</v>
      </c>
      <c r="F132" s="2">
        <v>0</v>
      </c>
      <c r="G132" s="3">
        <f t="shared" si="0"/>
        <v>97857.264620000002</v>
      </c>
      <c r="H132" s="3">
        <f t="shared" si="1"/>
        <v>0.60999999998603016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16000.42</v>
      </c>
      <c r="D133" s="2">
        <f>'PR-RAS'!E137</f>
        <v>18034.689999999999</v>
      </c>
      <c r="E133" s="2">
        <v>0</v>
      </c>
      <c r="F133" s="2">
        <v>0</v>
      </c>
      <c r="G133" s="3">
        <f t="shared" si="0"/>
        <v>6873.2136</v>
      </c>
      <c r="H133" s="3">
        <f t="shared" si="1"/>
        <v>0.73000000000138243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1679495.2300000004</v>
      </c>
      <c r="D148" s="2">
        <f>'PR-RAS'!E152</f>
        <v>1629669.7599999998</v>
      </c>
      <c r="E148" s="2">
        <v>0</v>
      </c>
      <c r="F148" s="2">
        <v>0</v>
      </c>
      <c r="G148" s="3">
        <f t="shared" si="0"/>
        <v>726008.70824999991</v>
      </c>
      <c r="H148" s="3">
        <f t="shared" si="1"/>
        <v>0.47000000067055225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1361927.7700000003</v>
      </c>
      <c r="D149" s="2">
        <f>'PR-RAS'!E153</f>
        <v>1258741.7499999998</v>
      </c>
      <c r="E149" s="2">
        <v>0</v>
      </c>
      <c r="F149" s="2">
        <v>0</v>
      </c>
      <c r="G149" s="3">
        <f t="shared" si="0"/>
        <v>574152.86795999995</v>
      </c>
      <c r="H149" s="3">
        <f t="shared" si="1"/>
        <v>0.47999999998137355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1140675.6800000002</v>
      </c>
      <c r="D150" s="2">
        <f>'PR-RAS'!E154</f>
        <v>1045334.1199999999</v>
      </c>
      <c r="E150" s="2">
        <v>0</v>
      </c>
      <c r="F150" s="2">
        <v>0</v>
      </c>
      <c r="G150" s="3">
        <f t="shared" si="0"/>
        <v>481470.24407999997</v>
      </c>
      <c r="H150" s="3">
        <f t="shared" si="1"/>
        <v>0.43999999971129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1099102.1200000001</v>
      </c>
      <c r="D151" s="2">
        <f>'PR-RAS'!E155</f>
        <v>1004773.98</v>
      </c>
      <c r="E151" s="2">
        <v>0</v>
      </c>
      <c r="F151" s="2">
        <v>0</v>
      </c>
      <c r="G151" s="3">
        <f t="shared" si="0"/>
        <v>466297.51199999999</v>
      </c>
      <c r="H151" s="3">
        <f t="shared" si="1"/>
        <v>0.14000000013038516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32475.22</v>
      </c>
      <c r="D153" s="2">
        <f>'PR-RAS'!E157</f>
        <v>32142.95</v>
      </c>
      <c r="E153" s="2">
        <v>0</v>
      </c>
      <c r="F153" s="2">
        <v>0</v>
      </c>
      <c r="G153" s="3">
        <f t="shared" si="0"/>
        <v>14707.690239999998</v>
      </c>
      <c r="H153" s="3">
        <f t="shared" si="1"/>
        <v>0.27000000000043656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9098.34</v>
      </c>
      <c r="D154" s="2">
        <f>'PR-RAS'!E158</f>
        <v>8417.19</v>
      </c>
      <c r="E154" s="2">
        <v>0</v>
      </c>
      <c r="F154" s="2">
        <v>0</v>
      </c>
      <c r="G154" s="3">
        <f t="shared" si="0"/>
        <v>3967.7061600000002</v>
      </c>
      <c r="H154" s="3">
        <f t="shared" si="1"/>
        <v>0.53000000000065484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42000.05</v>
      </c>
      <c r="D155" s="2">
        <f>'PR-RAS'!E159</f>
        <v>48688.19</v>
      </c>
      <c r="E155" s="2">
        <v>0</v>
      </c>
      <c r="F155" s="2">
        <v>0</v>
      </c>
      <c r="G155" s="3">
        <f t="shared" si="0"/>
        <v>21463.970219999999</v>
      </c>
      <c r="H155" s="3">
        <f t="shared" si="1"/>
        <v>0.24000000000523869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179252.03999999998</v>
      </c>
      <c r="D156" s="2">
        <f>'PR-RAS'!E160</f>
        <v>164719.44</v>
      </c>
      <c r="E156" s="2">
        <v>0</v>
      </c>
      <c r="F156" s="2">
        <v>0</v>
      </c>
      <c r="G156" s="3">
        <f t="shared" si="0"/>
        <v>78847.092600000004</v>
      </c>
      <c r="H156" s="3">
        <f t="shared" si="1"/>
        <v>0.47999999998137355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179036.24</v>
      </c>
      <c r="D158" s="2">
        <f>'PR-RAS'!E162</f>
        <v>164719.44</v>
      </c>
      <c r="E158" s="2">
        <v>0</v>
      </c>
      <c r="F158" s="2">
        <v>0</v>
      </c>
      <c r="G158" s="3">
        <f t="shared" si="0"/>
        <v>79830.593840000001</v>
      </c>
      <c r="H158" s="3">
        <f t="shared" si="1"/>
        <v>0.67999999999301508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215.8</v>
      </c>
      <c r="D159" s="2">
        <f>'PR-RAS'!E163</f>
        <v>0</v>
      </c>
      <c r="E159" s="2">
        <v>0</v>
      </c>
      <c r="F159" s="2">
        <v>0</v>
      </c>
      <c r="G159" s="3">
        <f t="shared" si="0"/>
        <v>34.096400000000003</v>
      </c>
      <c r="H159" s="3">
        <f t="shared" si="1"/>
        <v>0.19999999999998863</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306508.35000000003</v>
      </c>
      <c r="D160" s="2">
        <f>'PR-RAS'!E164</f>
        <v>369899.11</v>
      </c>
      <c r="E160" s="2">
        <v>0</v>
      </c>
      <c r="F160" s="2">
        <v>0</v>
      </c>
      <c r="G160" s="3">
        <f t="shared" si="0"/>
        <v>166362.74463</v>
      </c>
      <c r="H160" s="3">
        <f t="shared" si="1"/>
        <v>0.46000000002095476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34450.79</v>
      </c>
      <c r="D161" s="2">
        <f>'PR-RAS'!E165</f>
        <v>30587.260000000002</v>
      </c>
      <c r="E161" s="2">
        <v>0</v>
      </c>
      <c r="F161" s="2">
        <v>0</v>
      </c>
      <c r="G161" s="3">
        <f t="shared" si="0"/>
        <v>15300.0496</v>
      </c>
      <c r="H161" s="3">
        <f t="shared" si="1"/>
        <v>0.47000000000116415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6405.45</v>
      </c>
      <c r="D162" s="2">
        <f>'PR-RAS'!E166</f>
        <v>5134.17</v>
      </c>
      <c r="E162" s="2">
        <v>0</v>
      </c>
      <c r="F162" s="2">
        <v>0</v>
      </c>
      <c r="G162" s="3">
        <f t="shared" si="0"/>
        <v>2684.4801900000002</v>
      </c>
      <c r="H162" s="3">
        <f t="shared" si="1"/>
        <v>0.61999999999989086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25813.68</v>
      </c>
      <c r="D163" s="2">
        <f>'PR-RAS'!E167</f>
        <v>21898.84</v>
      </c>
      <c r="E163" s="2">
        <v>0</v>
      </c>
      <c r="F163" s="2">
        <v>0</v>
      </c>
      <c r="G163" s="3">
        <f t="shared" si="0"/>
        <v>11277.04032</v>
      </c>
      <c r="H163" s="3">
        <f t="shared" si="1"/>
        <v>0.47999999999956344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2231.66</v>
      </c>
      <c r="D164" s="2">
        <f>'PR-RAS'!E168</f>
        <v>3554.25</v>
      </c>
      <c r="E164" s="2">
        <v>0</v>
      </c>
      <c r="F164" s="2">
        <v>0</v>
      </c>
      <c r="G164" s="3">
        <f t="shared" si="0"/>
        <v>1522.4460799999999</v>
      </c>
      <c r="H164" s="3">
        <f t="shared" si="1"/>
        <v>0.59000000000014552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176870.16</v>
      </c>
      <c r="D166" s="2">
        <f>'PR-RAS'!E170</f>
        <v>170023.38999999998</v>
      </c>
      <c r="E166" s="2">
        <v>0</v>
      </c>
      <c r="F166" s="2">
        <v>0</v>
      </c>
      <c r="G166" s="3">
        <f t="shared" si="0"/>
        <v>85291.295099999988</v>
      </c>
      <c r="H166" s="3">
        <f t="shared" si="1"/>
        <v>0.54999999998835847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12168.29</v>
      </c>
      <c r="D167" s="2">
        <f>'PR-RAS'!E171</f>
        <v>13907.33</v>
      </c>
      <c r="E167" s="2">
        <v>0</v>
      </c>
      <c r="F167" s="2">
        <v>0</v>
      </c>
      <c r="G167" s="3">
        <f t="shared" si="0"/>
        <v>6637.1696999999995</v>
      </c>
      <c r="H167" s="3">
        <f t="shared" si="1"/>
        <v>0.62000000000080036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85660.6</v>
      </c>
      <c r="D168" s="2">
        <f>'PR-RAS'!E172</f>
        <v>90513.56</v>
      </c>
      <c r="E168" s="2">
        <v>0</v>
      </c>
      <c r="F168" s="2">
        <v>0</v>
      </c>
      <c r="G168" s="3">
        <f t="shared" si="0"/>
        <v>44536.849239999996</v>
      </c>
      <c r="H168" s="3">
        <f t="shared" si="1"/>
        <v>0.83999999999650754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70355.16</v>
      </c>
      <c r="D169" s="2">
        <f>'PR-RAS'!E173</f>
        <v>63906.67</v>
      </c>
      <c r="E169" s="2">
        <v>0</v>
      </c>
      <c r="F169" s="2">
        <v>0</v>
      </c>
      <c r="G169" s="3">
        <f t="shared" si="0"/>
        <v>33292.308000000005</v>
      </c>
      <c r="H169" s="3">
        <f t="shared" si="1"/>
        <v>0.49000000000523869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8482.24</v>
      </c>
      <c r="D170" s="2">
        <f>'PR-RAS'!E174</f>
        <v>201.4</v>
      </c>
      <c r="E170" s="2">
        <v>0</v>
      </c>
      <c r="F170" s="2">
        <v>0</v>
      </c>
      <c r="G170" s="3">
        <f t="shared" si="0"/>
        <v>1501.57176</v>
      </c>
      <c r="H170" s="3">
        <f t="shared" si="1"/>
        <v>0.63999999999978741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1494.43</v>
      </c>
      <c r="E171" s="2">
        <v>0</v>
      </c>
      <c r="F171" s="2">
        <v>0</v>
      </c>
      <c r="G171" s="3">
        <f t="shared" si="0"/>
        <v>508.10620000000006</v>
      </c>
      <c r="H171" s="3">
        <f t="shared" si="1"/>
        <v>0.43000000000006366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203.87</v>
      </c>
      <c r="D173" s="2">
        <f>'PR-RAS'!E177</f>
        <v>0</v>
      </c>
      <c r="E173" s="2">
        <v>0</v>
      </c>
      <c r="F173" s="2">
        <v>0</v>
      </c>
      <c r="G173" s="3">
        <f t="shared" si="0"/>
        <v>35.065639999999995</v>
      </c>
      <c r="H173" s="3">
        <f t="shared" si="1"/>
        <v>0.12999999999999545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59657.130000000005</v>
      </c>
      <c r="D174" s="2">
        <f>'PR-RAS'!E178</f>
        <v>123886.29999999999</v>
      </c>
      <c r="E174" s="2">
        <v>0</v>
      </c>
      <c r="F174" s="2">
        <v>0</v>
      </c>
      <c r="G174" s="3">
        <f t="shared" si="0"/>
        <v>53185.34328999999</v>
      </c>
      <c r="H174" s="3">
        <f t="shared" si="1"/>
        <v>0.42999999999301508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18870.73</v>
      </c>
      <c r="D175" s="2">
        <f>'PR-RAS'!E179</f>
        <v>24110.720000000001</v>
      </c>
      <c r="E175" s="2">
        <v>0</v>
      </c>
      <c r="F175" s="2">
        <v>0</v>
      </c>
      <c r="G175" s="3">
        <f t="shared" si="0"/>
        <v>11674.037579999998</v>
      </c>
      <c r="H175" s="3">
        <f t="shared" si="1"/>
        <v>0.5499999999992724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14124.91</v>
      </c>
      <c r="D176" s="2">
        <f>'PR-RAS'!E180</f>
        <v>70759.77</v>
      </c>
      <c r="E176" s="2">
        <v>0</v>
      </c>
      <c r="F176" s="2">
        <v>0</v>
      </c>
      <c r="G176" s="3">
        <f t="shared" si="0"/>
        <v>27237.778750000001</v>
      </c>
      <c r="H176" s="3">
        <f t="shared" si="1"/>
        <v>0.31999999999607098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58.41</v>
      </c>
      <c r="D177" s="2">
        <f>'PR-RAS'!E181</f>
        <v>1077.6099999999999</v>
      </c>
      <c r="E177" s="2">
        <v>0</v>
      </c>
      <c r="F177" s="2">
        <v>0</v>
      </c>
      <c r="G177" s="3">
        <f t="shared" si="0"/>
        <v>389.59887999999989</v>
      </c>
      <c r="H177" s="3">
        <f t="shared" si="1"/>
        <v>0.80000000000009663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3909.91</v>
      </c>
      <c r="D178" s="2">
        <f>'PR-RAS'!E182</f>
        <v>7840.73</v>
      </c>
      <c r="E178" s="2">
        <v>0</v>
      </c>
      <c r="F178" s="2">
        <v>0</v>
      </c>
      <c r="G178" s="3">
        <f t="shared" si="0"/>
        <v>3467.6724899999995</v>
      </c>
      <c r="H178" s="3">
        <f t="shared" si="1"/>
        <v>0.36000000000058208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1733.41</v>
      </c>
      <c r="D180" s="2">
        <f>'PR-RAS'!E184</f>
        <v>3470.81</v>
      </c>
      <c r="E180" s="2">
        <v>0</v>
      </c>
      <c r="F180" s="2">
        <v>0</v>
      </c>
      <c r="G180" s="3">
        <f t="shared" si="0"/>
        <v>1552.8303700000001</v>
      </c>
      <c r="H180" s="3">
        <f t="shared" si="1"/>
        <v>0.60000000000013642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927.85</v>
      </c>
      <c r="D181" s="2">
        <f>'PR-RAS'!E185</f>
        <v>3672.42</v>
      </c>
      <c r="E181" s="2">
        <v>0</v>
      </c>
      <c r="F181" s="2">
        <v>0</v>
      </c>
      <c r="G181" s="3">
        <f t="shared" si="0"/>
        <v>1489.0842</v>
      </c>
      <c r="H181" s="3">
        <f t="shared" si="1"/>
        <v>0.57000000000005002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1924.81</v>
      </c>
      <c r="D182" s="2">
        <f>'PR-RAS'!E186</f>
        <v>1809.53</v>
      </c>
      <c r="E182" s="2">
        <v>0</v>
      </c>
      <c r="F182" s="2">
        <v>0</v>
      </c>
      <c r="G182" s="3">
        <f t="shared" si="0"/>
        <v>1003.44047</v>
      </c>
      <c r="H182" s="3">
        <f t="shared" si="1"/>
        <v>0.66000000000008185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18107.099999999999</v>
      </c>
      <c r="D183" s="2">
        <f>'PR-RAS'!E187</f>
        <v>11144.71</v>
      </c>
      <c r="E183" s="2">
        <v>0</v>
      </c>
      <c r="F183" s="2">
        <v>0</v>
      </c>
      <c r="G183" s="3">
        <f t="shared" si="0"/>
        <v>7352.1666399999995</v>
      </c>
      <c r="H183" s="3">
        <f t="shared" si="1"/>
        <v>0.38999999999941792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35530.270000000004</v>
      </c>
      <c r="D190" s="2">
        <f>'PR-RAS'!E194</f>
        <v>45402.16</v>
      </c>
      <c r="E190" s="2">
        <v>0</v>
      </c>
      <c r="F190" s="2">
        <v>0</v>
      </c>
      <c r="G190" s="3">
        <f t="shared" si="0"/>
        <v>23877.237510000003</v>
      </c>
      <c r="H190" s="3">
        <f t="shared" si="1"/>
        <v>0.430000000007567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2890.93</v>
      </c>
      <c r="D191" s="2">
        <f>'PR-RAS'!E195</f>
        <v>9493.48</v>
      </c>
      <c r="E191" s="2">
        <v>0</v>
      </c>
      <c r="F191" s="2">
        <v>0</v>
      </c>
      <c r="G191" s="3">
        <f t="shared" si="0"/>
        <v>4156.7991000000002</v>
      </c>
      <c r="H191" s="3">
        <f t="shared" si="1"/>
        <v>0.54999999999972715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5104.4399999999996</v>
      </c>
      <c r="E192" s="2">
        <v>0</v>
      </c>
      <c r="F192" s="2">
        <v>0</v>
      </c>
      <c r="G192" s="3">
        <f t="shared" si="0"/>
        <v>1949.89608</v>
      </c>
      <c r="H192" s="3">
        <f t="shared" si="1"/>
        <v>0.43999999999959982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265.8</v>
      </c>
      <c r="D193" s="2">
        <f>'PR-RAS'!E197</f>
        <v>0</v>
      </c>
      <c r="E193" s="2">
        <v>0</v>
      </c>
      <c r="F193" s="2">
        <v>0</v>
      </c>
      <c r="G193" s="3">
        <f t="shared" si="0"/>
        <v>51.0336</v>
      </c>
      <c r="H193" s="3">
        <f t="shared" si="1"/>
        <v>0.19999999999998863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285</v>
      </c>
      <c r="D194" s="2">
        <f>'PR-RAS'!E198</f>
        <v>165</v>
      </c>
      <c r="E194" s="2">
        <v>0</v>
      </c>
      <c r="F194" s="2">
        <v>0</v>
      </c>
      <c r="G194" s="3">
        <f t="shared" si="0"/>
        <v>118.69500000000001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3073.69</v>
      </c>
      <c r="D195" s="2">
        <f>'PR-RAS'!E199</f>
        <v>959.45</v>
      </c>
      <c r="E195" s="2">
        <v>0</v>
      </c>
      <c r="F195" s="2">
        <v>0</v>
      </c>
      <c r="G195" s="3">
        <f t="shared" si="0"/>
        <v>968.5624600000001</v>
      </c>
      <c r="H195" s="3">
        <f t="shared" si="1"/>
        <v>0.75999999999999091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5160.8599999999997</v>
      </c>
      <c r="D196" s="2">
        <f>'PR-RAS'!E200</f>
        <v>0</v>
      </c>
      <c r="E196" s="2">
        <v>0</v>
      </c>
      <c r="F196" s="2">
        <v>0</v>
      </c>
      <c r="G196" s="3">
        <f t="shared" si="0"/>
        <v>1006.3677</v>
      </c>
      <c r="H196" s="3">
        <f t="shared" si="1"/>
        <v>0.14000000000032742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23853.99</v>
      </c>
      <c r="D197" s="2">
        <f>'PR-RAS'!E201</f>
        <v>29679.79</v>
      </c>
      <c r="E197" s="2">
        <v>0</v>
      </c>
      <c r="F197" s="2">
        <v>0</v>
      </c>
      <c r="G197" s="3">
        <f t="shared" si="0"/>
        <v>16309.859720000002</v>
      </c>
      <c r="H197" s="3">
        <f t="shared" si="1"/>
        <v>0.21999999999752617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9424.11</v>
      </c>
      <c r="D198" s="2">
        <f>'PR-RAS'!E202</f>
        <v>1028.9000000000001</v>
      </c>
      <c r="E198" s="2">
        <v>0</v>
      </c>
      <c r="F198" s="2">
        <v>0</v>
      </c>
      <c r="G198" s="3">
        <f t="shared" si="0"/>
        <v>2261.9362700000001</v>
      </c>
      <c r="H198" s="3">
        <f t="shared" si="1"/>
        <v>0.21000000000049113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9424.11</v>
      </c>
      <c r="D212" s="2">
        <f>'PR-RAS'!E216</f>
        <v>1028.9000000000001</v>
      </c>
      <c r="E212" s="2">
        <v>0</v>
      </c>
      <c r="F212" s="2">
        <v>0</v>
      </c>
      <c r="G212" s="3">
        <f t="shared" si="0"/>
        <v>2422.6830099999997</v>
      </c>
      <c r="H212" s="3">
        <f t="shared" si="1"/>
        <v>0.21000000000049113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1121.49</v>
      </c>
      <c r="D213" s="2">
        <f>'PR-RAS'!E217</f>
        <v>1028.9000000000001</v>
      </c>
      <c r="E213" s="2">
        <v>0</v>
      </c>
      <c r="F213" s="2">
        <v>0</v>
      </c>
      <c r="G213" s="3">
        <f t="shared" si="0"/>
        <v>674.00947999999994</v>
      </c>
      <c r="H213" s="3">
        <f t="shared" si="1"/>
        <v>0.58999999999991815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8302.6200000000008</v>
      </c>
      <c r="D215" s="2">
        <f>'PR-RAS'!E219</f>
        <v>0</v>
      </c>
      <c r="E215" s="2">
        <v>0</v>
      </c>
      <c r="F215" s="2">
        <v>0</v>
      </c>
      <c r="G215" s="3">
        <f t="shared" si="0"/>
        <v>1776.7606800000001</v>
      </c>
      <c r="H215" s="3">
        <f t="shared" si="1"/>
        <v>0.37999999999919964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1635</v>
      </c>
      <c r="D269" s="2">
        <f>'PR-RAS'!E273</f>
        <v>0</v>
      </c>
      <c r="E269" s="2">
        <v>0</v>
      </c>
      <c r="F269" s="2">
        <v>0</v>
      </c>
      <c r="G269" s="3">
        <f t="shared" si="0"/>
        <v>438.18</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1635</v>
      </c>
      <c r="D270" s="2">
        <f>'PR-RAS'!E274</f>
        <v>0</v>
      </c>
      <c r="E270" s="2">
        <v>0</v>
      </c>
      <c r="F270" s="2">
        <v>0</v>
      </c>
      <c r="G270" s="3">
        <f t="shared" si="0"/>
        <v>439.81500000000005</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1635</v>
      </c>
      <c r="D272" s="2">
        <f>'PR-RAS'!E276</f>
        <v>0</v>
      </c>
      <c r="E272" s="2">
        <v>0</v>
      </c>
      <c r="F272" s="2">
        <v>0</v>
      </c>
      <c r="G272" s="3">
        <f t="shared" si="0"/>
        <v>443.08500000000004</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1679495.2300000004</v>
      </c>
      <c r="D295" s="2">
        <f>'PR-RAS'!E299</f>
        <v>1629669.7599999998</v>
      </c>
      <c r="E295" s="2">
        <v>0</v>
      </c>
      <c r="F295" s="2">
        <v>0</v>
      </c>
      <c r="G295" s="3">
        <f t="shared" si="12"/>
        <v>1452017.4164999998</v>
      </c>
      <c r="H295" s="3">
        <f t="shared" si="13"/>
        <v>0.47000000067055225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174211.00000000023</v>
      </c>
      <c r="D297" s="2">
        <f>'PR-RAS'!E301</f>
        <v>87581.779999999795</v>
      </c>
      <c r="E297" s="2">
        <v>0</v>
      </c>
      <c r="F297" s="2">
        <v>0</v>
      </c>
      <c r="G297" s="3">
        <f t="shared" si="12"/>
        <v>103414.86975999994</v>
      </c>
      <c r="H297" s="3">
        <f t="shared" si="13"/>
        <v>0.22000000043772161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1853.46</v>
      </c>
      <c r="D298" s="2">
        <f>'PR-RAS'!E302</f>
        <v>0</v>
      </c>
      <c r="E298" s="2">
        <v>0</v>
      </c>
      <c r="F298" s="2">
        <v>0</v>
      </c>
      <c r="G298" s="3">
        <f t="shared" si="12"/>
        <v>550.47762</v>
      </c>
      <c r="H298" s="3">
        <f t="shared" si="13"/>
        <v>0.46000000000003638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142095.84</v>
      </c>
      <c r="E299" s="2">
        <v>0</v>
      </c>
      <c r="F299" s="2">
        <v>0</v>
      </c>
      <c r="G299" s="3">
        <f t="shared" si="12"/>
        <v>84689.120639999994</v>
      </c>
      <c r="H299" s="3">
        <f t="shared" si="13"/>
        <v>0.16000000000349246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191924.05</v>
      </c>
      <c r="D300" s="2">
        <f>'PR-RAS'!E304</f>
        <v>181332.83</v>
      </c>
      <c r="E300" s="2">
        <v>0</v>
      </c>
      <c r="F300" s="2">
        <v>0</v>
      </c>
      <c r="G300" s="3">
        <f t="shared" si="12"/>
        <v>165822.32328999997</v>
      </c>
      <c r="H300" s="3">
        <f t="shared" si="13"/>
        <v>0.22000000000116415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3998.3</v>
      </c>
      <c r="E301" s="2">
        <v>0</v>
      </c>
      <c r="F301" s="2">
        <v>0</v>
      </c>
      <c r="G301" s="3">
        <f t="shared" si="12"/>
        <v>2398.98</v>
      </c>
      <c r="H301" s="3">
        <f t="shared" si="13"/>
        <v>0.3000000000001819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10621.59</v>
      </c>
      <c r="D355" s="2">
        <f>'PR-RAS'!E360</f>
        <v>18387.349999999999</v>
      </c>
      <c r="E355" s="2">
        <v>0</v>
      </c>
      <c r="F355" s="2">
        <v>0</v>
      </c>
      <c r="G355" s="3">
        <f t="shared" si="12"/>
        <v>16778.286659999998</v>
      </c>
      <c r="H355" s="3">
        <f t="shared" si="13"/>
        <v>0.75999999999839929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10621.59</v>
      </c>
      <c r="D368" s="2">
        <f>'PR-RAS'!E373</f>
        <v>18387.349999999999</v>
      </c>
      <c r="E368" s="2">
        <v>0</v>
      </c>
      <c r="F368" s="2">
        <v>0</v>
      </c>
      <c r="G368" s="3">
        <f t="shared" si="12"/>
        <v>17394.438429999998</v>
      </c>
      <c r="H368" s="3">
        <f t="shared" si="13"/>
        <v>0.75999999999839929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10621.59</v>
      </c>
      <c r="D374" s="2">
        <f>'PR-RAS'!E379</f>
        <v>18387.349999999999</v>
      </c>
      <c r="E374" s="2">
        <v>0</v>
      </c>
      <c r="F374" s="2">
        <v>0</v>
      </c>
      <c r="G374" s="3">
        <f t="shared" si="12"/>
        <v>17678.816169999998</v>
      </c>
      <c r="H374" s="3">
        <f t="shared" si="13"/>
        <v>0.75999999999839929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10621.59</v>
      </c>
      <c r="D375" s="2">
        <f>'PR-RAS'!E380</f>
        <v>17325.189999999999</v>
      </c>
      <c r="E375" s="2">
        <v>0</v>
      </c>
      <c r="F375" s="2">
        <v>0</v>
      </c>
      <c r="G375" s="3">
        <f t="shared" si="12"/>
        <v>16931.716779999999</v>
      </c>
      <c r="H375" s="3">
        <f t="shared" si="13"/>
        <v>0.59999999999854481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1062.1600000000001</v>
      </c>
      <c r="E381" s="2">
        <v>0</v>
      </c>
      <c r="F381" s="2">
        <v>0</v>
      </c>
      <c r="G381" s="3">
        <f t="shared" si="12"/>
        <v>807.24160000000006</v>
      </c>
      <c r="H381" s="3">
        <f t="shared" si="13"/>
        <v>0.16000000000008185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10621.59</v>
      </c>
      <c r="D413" s="2">
        <f>'PR-RAS'!E418</f>
        <v>18387.349999999999</v>
      </c>
      <c r="E413" s="2">
        <v>0</v>
      </c>
      <c r="F413" s="2">
        <v>0</v>
      </c>
      <c r="G413" s="3">
        <f t="shared" si="12"/>
        <v>19527.271479999996</v>
      </c>
      <c r="H413" s="3">
        <f t="shared" si="13"/>
        <v>0.75999999999839929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13932.41</v>
      </c>
      <c r="E415" s="2">
        <v>0</v>
      </c>
      <c r="F415" s="2">
        <v>0</v>
      </c>
      <c r="G415" s="3">
        <f t="shared" si="12"/>
        <v>11536.035479999999</v>
      </c>
      <c r="H415" s="3">
        <f t="shared" si="13"/>
        <v>0.40999999999985448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1505284.2300000002</v>
      </c>
      <c r="D417" s="2">
        <f>'PR-RAS'!E422</f>
        <v>1542087.98</v>
      </c>
      <c r="E417" s="2">
        <v>0</v>
      </c>
      <c r="F417" s="2">
        <v>0</v>
      </c>
      <c r="G417" s="3">
        <f t="shared" si="12"/>
        <v>1909215.4390400001</v>
      </c>
      <c r="H417" s="3">
        <f t="shared" si="13"/>
        <v>0.25000000023283064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1690116.8200000005</v>
      </c>
      <c r="D418" s="2">
        <f>'PR-RAS'!E423</f>
        <v>1648057.1099999999</v>
      </c>
      <c r="E418" s="2">
        <v>0</v>
      </c>
      <c r="F418" s="2">
        <v>0</v>
      </c>
      <c r="G418" s="3">
        <f t="shared" si="12"/>
        <v>2079258.3436799999</v>
      </c>
      <c r="H418" s="3">
        <f t="shared" si="13"/>
        <v>0.28999999933876097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184832.59000000032</v>
      </c>
      <c r="D420" s="2">
        <f>'PR-RAS'!E425</f>
        <v>105969.12999999989</v>
      </c>
      <c r="E420" s="2">
        <v>0</v>
      </c>
      <c r="F420" s="2">
        <v>0</v>
      </c>
      <c r="G420" s="3">
        <f t="shared" si="12"/>
        <v>166246.98615000004</v>
      </c>
      <c r="H420" s="3">
        <f t="shared" si="13"/>
        <v>0.53999999957159162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1853.46</v>
      </c>
      <c r="D421" s="2">
        <f>'PR-RAS'!E426</f>
        <v>0</v>
      </c>
      <c r="E421" s="2">
        <v>0</v>
      </c>
      <c r="F421" s="2">
        <v>0</v>
      </c>
      <c r="G421" s="3">
        <f t="shared" si="12"/>
        <v>778.45320000000004</v>
      </c>
      <c r="H421" s="3">
        <f t="shared" si="13"/>
        <v>0.46000000000003638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156028.25</v>
      </c>
      <c r="E422" s="2">
        <v>0</v>
      </c>
      <c r="F422" s="2">
        <v>0</v>
      </c>
      <c r="G422" s="3">
        <f t="shared" si="12"/>
        <v>131375.78649999999</v>
      </c>
      <c r="H422" s="3">
        <f t="shared" si="13"/>
        <v>0.25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191924.05</v>
      </c>
      <c r="D423" s="2">
        <f>'PR-RAS'!E428</f>
        <v>181332.83</v>
      </c>
      <c r="E423" s="2">
        <v>0</v>
      </c>
      <c r="F423" s="2">
        <v>0</v>
      </c>
      <c r="G423" s="3">
        <f t="shared" si="12"/>
        <v>234036.85761999997</v>
      </c>
      <c r="H423" s="3">
        <f t="shared" si="13"/>
        <v>0.22000000000116415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1505284.2300000002</v>
      </c>
      <c r="D637" s="2">
        <f>'PR-RAS'!E643</f>
        <v>1542087.98</v>
      </c>
      <c r="E637" s="2">
        <v>0</v>
      </c>
      <c r="F637" s="2">
        <v>0</v>
      </c>
      <c r="G637" s="3">
        <f t="shared" si="14"/>
        <v>2918896.6808400005</v>
      </c>
      <c r="H637" s="3">
        <f t="shared" si="15"/>
        <v>0.25000000023283064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1690116.8200000005</v>
      </c>
      <c r="D638" s="2">
        <f>'PR-RAS'!E644</f>
        <v>1648057.1099999999</v>
      </c>
      <c r="E638" s="2">
        <v>0</v>
      </c>
      <c r="F638" s="2">
        <v>0</v>
      </c>
      <c r="G638" s="3">
        <f t="shared" si="14"/>
        <v>3176229.1724800002</v>
      </c>
      <c r="H638" s="3">
        <f t="shared" si="15"/>
        <v>0.28999999933876097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184832.59000000032</v>
      </c>
      <c r="D640" s="2">
        <f>'PR-RAS'!E646</f>
        <v>105969.12999999989</v>
      </c>
      <c r="E640" s="2">
        <v>0</v>
      </c>
      <c r="F640" s="2">
        <v>0</v>
      </c>
      <c r="G640" s="3">
        <f t="shared" si="14"/>
        <v>253536.57315000007</v>
      </c>
      <c r="H640" s="3">
        <f t="shared" si="15"/>
        <v>0.53999999957159162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1853.46</v>
      </c>
      <c r="D641" s="2">
        <f>'PR-RAS'!E647</f>
        <v>0</v>
      </c>
      <c r="E641" s="2">
        <v>0</v>
      </c>
      <c r="F641" s="2">
        <v>0</v>
      </c>
      <c r="G641" s="3">
        <f t="shared" si="14"/>
        <v>1186.2144000000001</v>
      </c>
      <c r="H641" s="3">
        <f t="shared" si="15"/>
        <v>0.46000000000003638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156028.25</v>
      </c>
      <c r="E642" s="2">
        <v>0</v>
      </c>
      <c r="F642" s="2">
        <v>0</v>
      </c>
      <c r="G642" s="3">
        <f t="shared" si="14"/>
        <v>200028.21650000001</v>
      </c>
      <c r="H642" s="3">
        <f t="shared" si="15"/>
        <v>0.25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182979.13000000032</v>
      </c>
      <c r="D644" s="2">
        <f>'PR-RAS'!E650</f>
        <v>261997.37999999989</v>
      </c>
      <c r="E644" s="2">
        <v>0</v>
      </c>
      <c r="F644" s="2">
        <v>0</v>
      </c>
      <c r="G644" s="3">
        <f t="shared" si="14"/>
        <v>454584.21127000009</v>
      </c>
      <c r="H644" s="3">
        <f t="shared" si="15"/>
        <v>0.51000000021304004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23042.74</v>
      </c>
      <c r="D646" s="2">
        <f>'PR-RAS'!E653</f>
        <v>52221.440000000002</v>
      </c>
      <c r="E646" s="2">
        <v>0</v>
      </c>
      <c r="F646" s="2">
        <v>0</v>
      </c>
      <c r="G646" s="3">
        <f t="shared" si="14"/>
        <v>82228.224900000016</v>
      </c>
      <c r="H646" s="3">
        <f t="shared" si="15"/>
        <v>0.7000000000007276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444630.39</v>
      </c>
      <c r="D647" s="2">
        <f>'PR-RAS'!E654</f>
        <v>401426.47</v>
      </c>
      <c r="E647" s="2">
        <v>0</v>
      </c>
      <c r="F647" s="2">
        <v>0</v>
      </c>
      <c r="G647" s="3">
        <f t="shared" si="14"/>
        <v>805874.23118000012</v>
      </c>
      <c r="H647" s="3">
        <f t="shared" si="15"/>
        <v>0.85999999998603016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452560.1</v>
      </c>
      <c r="D648" s="2">
        <f>'PR-RAS'!E655</f>
        <v>450165.97</v>
      </c>
      <c r="E648" s="2">
        <v>0</v>
      </c>
      <c r="F648" s="2">
        <v>0</v>
      </c>
      <c r="G648" s="3">
        <f t="shared" si="14"/>
        <v>875321.14988000004</v>
      </c>
      <c r="H648" s="3">
        <f t="shared" si="15"/>
        <v>0.13000000000465661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15113.030000000028</v>
      </c>
      <c r="D649" s="2">
        <f>'PR-RAS'!E656</f>
        <v>3481.9400000000023</v>
      </c>
      <c r="E649" s="2">
        <v>0</v>
      </c>
      <c r="F649" s="2">
        <v>0</v>
      </c>
      <c r="G649" s="3">
        <f t="shared" si="14"/>
        <v>14305.837680000022</v>
      </c>
      <c r="H649" s="3">
        <f t="shared" si="15"/>
        <v>9.0000000025611371E-2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79</v>
      </c>
      <c r="D651" s="2">
        <f>'PR-RAS'!E658</f>
        <v>83</v>
      </c>
      <c r="E651" s="2">
        <v>0</v>
      </c>
      <c r="F651" s="2">
        <v>0</v>
      </c>
      <c r="G651" s="3">
        <f t="shared" si="14"/>
        <v>159.25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75</v>
      </c>
      <c r="D653" s="2">
        <f>'PR-RAS'!E660</f>
        <v>76</v>
      </c>
      <c r="E653" s="2">
        <v>0</v>
      </c>
      <c r="F653" s="2">
        <v>0</v>
      </c>
      <c r="G653" s="3">
        <f t="shared" si="14"/>
        <v>148.00400000000002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1157492.1000000001</v>
      </c>
      <c r="D676" s="2">
        <f>'PR-RAS'!E683</f>
        <v>1204260.1100000001</v>
      </c>
      <c r="E676" s="2">
        <v>0</v>
      </c>
      <c r="F676" s="2">
        <v>0</v>
      </c>
      <c r="G676" s="3">
        <f t="shared" si="14"/>
        <v>2407058.3160000006</v>
      </c>
      <c r="H676" s="3">
        <f t="shared" si="15"/>
        <v>0.21000000019557774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19341.37</v>
      </c>
      <c r="D717" s="2">
        <f>'PR-RAS'!E724</f>
        <v>20694.439999999999</v>
      </c>
      <c r="E717" s="2">
        <v>0</v>
      </c>
      <c r="F717" s="2">
        <v>0</v>
      </c>
      <c r="G717" s="3">
        <f t="shared" si="14"/>
        <v>43482.858999999997</v>
      </c>
      <c r="H717" s="3">
        <f t="shared" si="15"/>
        <v>0.80999999999767169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3184.25</v>
      </c>
      <c r="E725" s="2">
        <v>0</v>
      </c>
      <c r="F725" s="2">
        <v>0</v>
      </c>
      <c r="G725" s="3">
        <f t="shared" si="14"/>
        <v>4610.7939999999999</v>
      </c>
      <c r="H725" s="3">
        <f t="shared" si="15"/>
        <v>0.25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4337.28</v>
      </c>
      <c r="D726" s="2">
        <f>'PR-RAS'!E733</f>
        <v>4043.68</v>
      </c>
      <c r="E726" s="2">
        <v>0</v>
      </c>
      <c r="F726" s="2">
        <v>0</v>
      </c>
      <c r="G726" s="3">
        <f t="shared" si="14"/>
        <v>9007.8639999999996</v>
      </c>
      <c r="H726" s="3">
        <f t="shared" si="15"/>
        <v>0.59999999999990905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25813.68</v>
      </c>
      <c r="D727" s="2">
        <f>'PR-RAS'!E734</f>
        <v>21898.84</v>
      </c>
      <c r="E727" s="2">
        <v>0</v>
      </c>
      <c r="F727" s="2">
        <v>0</v>
      </c>
      <c r="G727" s="3">
        <f t="shared" si="14"/>
        <v>50537.84736</v>
      </c>
      <c r="H727" s="3">
        <f t="shared" si="15"/>
        <v>0.47999999999956344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1500.4</v>
      </c>
      <c r="D729" s="2">
        <f>'PR-RAS'!E736</f>
        <v>3121.9</v>
      </c>
      <c r="E729" s="2">
        <v>0</v>
      </c>
      <c r="F729" s="2">
        <v>0</v>
      </c>
      <c r="G729" s="3">
        <f t="shared" si="14"/>
        <v>5637.7776000000003</v>
      </c>
      <c r="H729" s="3">
        <f t="shared" si="15"/>
        <v>0.5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150.01</v>
      </c>
      <c r="E730" s="2">
        <v>0</v>
      </c>
      <c r="F730" s="2">
        <v>0</v>
      </c>
      <c r="G730" s="3">
        <f t="shared" si="14"/>
        <v>218.71457999999998</v>
      </c>
      <c r="H730" s="3">
        <f t="shared" si="15"/>
        <v>9.9999999999909051E-3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927.85</v>
      </c>
      <c r="D731" s="2">
        <f>'PR-RAS'!E738</f>
        <v>936.81</v>
      </c>
      <c r="E731" s="2">
        <v>0</v>
      </c>
      <c r="F731" s="2">
        <v>0</v>
      </c>
      <c r="G731" s="3">
        <f t="shared" si="14"/>
        <v>2045.0730999999998</v>
      </c>
      <c r="H731" s="3">
        <f t="shared" si="15"/>
        <v>0.34000000000003183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2585.6</v>
      </c>
      <c r="E732" s="2">
        <v>0</v>
      </c>
      <c r="F732" s="2">
        <v>0</v>
      </c>
      <c r="G732" s="3">
        <f t="shared" si="14"/>
        <v>3780.1471999999999</v>
      </c>
      <c r="H732" s="3">
        <f t="shared" si="15"/>
        <v>0.40000000000009095</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2890.93</v>
      </c>
      <c r="D734" s="2">
        <f>'PR-RAS'!E741</f>
        <v>9493.48</v>
      </c>
      <c r="E734" s="2">
        <v>0</v>
      </c>
      <c r="F734" s="2">
        <v>0</v>
      </c>
      <c r="G734" s="3">
        <f t="shared" si="14"/>
        <v>16036.49337</v>
      </c>
      <c r="H734" s="3">
        <f t="shared" si="15"/>
        <v>0.54999999999972715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2858</v>
      </c>
      <c r="D737" s="2">
        <f>'PR-RAS'!E744</f>
        <v>840</v>
      </c>
      <c r="E737" s="2">
        <v>0</v>
      </c>
      <c r="F737" s="2">
        <v>0</v>
      </c>
      <c r="G737" s="3">
        <f t="shared" si="28"/>
        <v>3339.9679999999998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210191.5</v>
      </c>
      <c r="D1581" s="7"/>
      <c r="E1581" s="7">
        <v>0</v>
      </c>
      <c r="F1581" s="7">
        <v>0</v>
      </c>
      <c r="G1581" s="8">
        <f t="shared" ref="G1581:G1685" si="70">B1581/1000*C1581</f>
        <v>210.19149999999999</v>
      </c>
      <c r="H1581" s="8">
        <f t="shared" ref="H1581:H1685" si="71">ABS(C1581-ROUND(C1581,0))</f>
        <v>0.5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1692369.57</v>
      </c>
      <c r="D1582" s="2">
        <v>0</v>
      </c>
      <c r="E1582" s="2">
        <v>0</v>
      </c>
      <c r="F1582" s="2">
        <v>0</v>
      </c>
      <c r="G1582" s="3">
        <f t="shared" si="70"/>
        <v>3384.7391400000001</v>
      </c>
      <c r="H1582" s="3">
        <f t="shared" si="71"/>
        <v>0.42999999993480742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23912.31</v>
      </c>
      <c r="D1583" s="2">
        <v>0</v>
      </c>
      <c r="E1583" s="2">
        <v>0</v>
      </c>
      <c r="F1583" s="2">
        <v>0</v>
      </c>
      <c r="G1583" s="3">
        <f t="shared" si="70"/>
        <v>71.736930000000001</v>
      </c>
      <c r="H1583" s="3">
        <f t="shared" si="71"/>
        <v>0.31000000000130967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1650069.91</v>
      </c>
      <c r="D1584" s="2">
        <v>0</v>
      </c>
      <c r="E1584" s="2">
        <v>0</v>
      </c>
      <c r="F1584" s="2">
        <v>0</v>
      </c>
      <c r="G1584" s="3">
        <f t="shared" si="70"/>
        <v>6600.2796399999997</v>
      </c>
      <c r="H1584" s="3">
        <f t="shared" si="71"/>
        <v>9.0000000083819032E-2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1283004.26</v>
      </c>
      <c r="D1585" s="2">
        <v>0</v>
      </c>
      <c r="E1585" s="2">
        <v>0</v>
      </c>
      <c r="F1585" s="2">
        <v>0</v>
      </c>
      <c r="G1585" s="3">
        <f t="shared" si="70"/>
        <v>6415.0213000000003</v>
      </c>
      <c r="H1585" s="3">
        <f t="shared" si="71"/>
        <v>0.26000000000931323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366036.75</v>
      </c>
      <c r="D1586" s="2">
        <v>0</v>
      </c>
      <c r="E1586" s="2">
        <v>0</v>
      </c>
      <c r="F1586" s="2">
        <v>0</v>
      </c>
      <c r="G1586" s="3">
        <f t="shared" si="70"/>
        <v>2196.2204999999999</v>
      </c>
      <c r="H1586" s="3">
        <f t="shared" si="71"/>
        <v>0.25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1028.9000000000001</v>
      </c>
      <c r="D1587" s="2">
        <v>0</v>
      </c>
      <c r="E1587" s="2">
        <v>0</v>
      </c>
      <c r="F1587" s="2">
        <v>0</v>
      </c>
      <c r="G1587" s="3">
        <f t="shared" si="70"/>
        <v>7.202300000000001</v>
      </c>
      <c r="H1587" s="3">
        <f t="shared" si="71"/>
        <v>9.9999999999909051E-2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18387.349999999999</v>
      </c>
      <c r="D1593" s="2">
        <v>0</v>
      </c>
      <c r="E1593" s="2">
        <v>0</v>
      </c>
      <c r="F1593" s="2">
        <v>0</v>
      </c>
      <c r="G1593" s="3">
        <f t="shared" si="70"/>
        <v>239.03554999999997</v>
      </c>
      <c r="H1593" s="3">
        <f t="shared" si="71"/>
        <v>0.34999999999854481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1633775.9900000002</v>
      </c>
      <c r="D1601" s="2">
        <v>0</v>
      </c>
      <c r="E1601" s="2">
        <v>0</v>
      </c>
      <c r="F1601" s="2">
        <v>0</v>
      </c>
      <c r="G1601" s="3">
        <f t="shared" si="70"/>
        <v>34309.295790000004</v>
      </c>
      <c r="H1601" s="3">
        <f t="shared" si="71"/>
        <v>9.9999997764825821E-3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23912.31</v>
      </c>
      <c r="D1602" s="2">
        <v>0</v>
      </c>
      <c r="E1602" s="2">
        <v>0</v>
      </c>
      <c r="F1602" s="2">
        <v>0</v>
      </c>
      <c r="G1602" s="3">
        <f t="shared" si="70"/>
        <v>526.07082000000003</v>
      </c>
      <c r="H1602" s="3">
        <f t="shared" si="71"/>
        <v>0.31000000000130967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1591476.33</v>
      </c>
      <c r="D1603" s="2">
        <v>0</v>
      </c>
      <c r="E1603" s="2">
        <v>0</v>
      </c>
      <c r="F1603" s="2">
        <v>0</v>
      </c>
      <c r="G1603" s="3">
        <f t="shared" si="70"/>
        <v>36603.955589999998</v>
      </c>
      <c r="H1603" s="3">
        <f t="shared" si="71"/>
        <v>0.33000000007450581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1282942.6100000001</v>
      </c>
      <c r="D1604" s="2">
        <v>0</v>
      </c>
      <c r="E1604" s="2">
        <v>0</v>
      </c>
      <c r="F1604" s="2">
        <v>0</v>
      </c>
      <c r="G1604" s="3">
        <f t="shared" si="70"/>
        <v>30790.622640000001</v>
      </c>
      <c r="H1604" s="3">
        <f t="shared" si="71"/>
        <v>0.38999999989755452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307487.51</v>
      </c>
      <c r="D1605" s="2">
        <v>0</v>
      </c>
      <c r="E1605" s="2">
        <v>0</v>
      </c>
      <c r="F1605" s="2">
        <v>0</v>
      </c>
      <c r="G1605" s="3">
        <f t="shared" si="70"/>
        <v>7687.187750000001</v>
      </c>
      <c r="H1605" s="3">
        <f t="shared" si="71"/>
        <v>0.48999999999068677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1046.21</v>
      </c>
      <c r="D1606" s="2">
        <v>0</v>
      </c>
      <c r="E1606" s="2">
        <v>0</v>
      </c>
      <c r="F1606" s="2">
        <v>0</v>
      </c>
      <c r="G1606" s="3">
        <f t="shared" si="70"/>
        <v>27.201460000000001</v>
      </c>
      <c r="H1606" s="3">
        <f t="shared" si="71"/>
        <v>0.21000000000003638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18387.349999999999</v>
      </c>
      <c r="D1612" s="2">
        <v>0</v>
      </c>
      <c r="E1612" s="2">
        <v>0</v>
      </c>
      <c r="F1612" s="2">
        <v>0</v>
      </c>
      <c r="G1612" s="3">
        <f t="shared" si="70"/>
        <v>588.39519999999993</v>
      </c>
      <c r="H1612" s="3">
        <f t="shared" si="71"/>
        <v>0.34999999999854481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268785.07999999984</v>
      </c>
      <c r="D1620" s="2">
        <v>0</v>
      </c>
      <c r="E1620" s="2">
        <v>0</v>
      </c>
      <c r="F1620" s="2">
        <v>0</v>
      </c>
      <c r="G1620" s="3">
        <f t="shared" si="70"/>
        <v>10751.403199999993</v>
      </c>
      <c r="H1620" s="3">
        <f t="shared" si="71"/>
        <v>7.9999999841675162E-2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3312.5</v>
      </c>
      <c r="D1621" s="2">
        <v>0</v>
      </c>
      <c r="E1621" s="2">
        <v>0</v>
      </c>
      <c r="F1621" s="2">
        <v>0</v>
      </c>
      <c r="G1621" s="3">
        <f t="shared" si="70"/>
        <v>135.8125</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3312.5</v>
      </c>
      <c r="D1627" s="2">
        <v>0</v>
      </c>
      <c r="E1627" s="2">
        <v>0</v>
      </c>
      <c r="F1627" s="2">
        <v>0</v>
      </c>
      <c r="G1627" s="3">
        <f t="shared" si="70"/>
        <v>155.6875</v>
      </c>
      <c r="H1627" s="3">
        <f t="shared" si="71"/>
        <v>0.5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3312.5</v>
      </c>
      <c r="D1633" s="2">
        <v>0</v>
      </c>
      <c r="E1633" s="2">
        <v>0</v>
      </c>
      <c r="F1633" s="2">
        <v>0</v>
      </c>
      <c r="G1633" s="3">
        <f t="shared" si="70"/>
        <v>175.5625</v>
      </c>
      <c r="H1633" s="3">
        <f t="shared" si="71"/>
        <v>0.5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3312.5</v>
      </c>
      <c r="D1634" s="2">
        <v>0</v>
      </c>
      <c r="E1634" s="2">
        <v>0</v>
      </c>
      <c r="F1634" s="2">
        <v>0</v>
      </c>
      <c r="G1634" s="3">
        <f t="shared" si="70"/>
        <v>178.875</v>
      </c>
      <c r="H1634" s="3">
        <f t="shared" si="71"/>
        <v>0.5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265472.58</v>
      </c>
      <c r="D1680" s="2">
        <v>0</v>
      </c>
      <c r="E1680" s="2">
        <v>0</v>
      </c>
      <c r="F1680" s="2">
        <v>0</v>
      </c>
      <c r="G1680" s="3">
        <f t="shared" si="70"/>
        <v>26547.258000000002</v>
      </c>
      <c r="H1680" s="3">
        <f t="shared" si="71"/>
        <v>0.41999999998370185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265472.58</v>
      </c>
      <c r="D1682" s="2">
        <v>0</v>
      </c>
      <c r="E1682" s="2">
        <v>0</v>
      </c>
      <c r="F1682" s="2">
        <v>0</v>
      </c>
      <c r="G1682" s="3">
        <f t="shared" si="70"/>
        <v>27078.203160000001</v>
      </c>
      <c r="H1682" s="3">
        <f t="shared" si="71"/>
        <v>0.41999999998370185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2017</v>
      </c>
      <c r="B1" s="415"/>
      <c r="C1" s="415"/>
    </row>
    <row r="2" spans="1:16" ht="33" customHeight="1" x14ac:dyDescent="0.2">
      <c r="A2" s="416" t="s">
        <v>2018</v>
      </c>
      <c r="B2" s="417"/>
      <c r="C2" s="407"/>
      <c r="D2" s="5"/>
      <c r="E2" s="5"/>
      <c r="F2" s="5"/>
      <c r="G2" s="5"/>
      <c r="H2" s="5"/>
      <c r="I2" s="5"/>
      <c r="J2" s="5"/>
      <c r="K2" s="5"/>
      <c r="L2" s="5"/>
      <c r="M2" s="5"/>
      <c r="N2" s="5"/>
      <c r="O2" s="5"/>
      <c r="P2" s="5"/>
    </row>
    <row r="3" spans="1:16" ht="18.75" customHeight="1" x14ac:dyDescent="0.2">
      <c r="A3" s="222" t="s">
        <v>2019</v>
      </c>
      <c r="B3" s="418"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1" t="s">
        <v>2101</v>
      </c>
      <c r="C46" s="407"/>
      <c r="D46" s="5"/>
      <c r="E46" s="5"/>
      <c r="F46" s="5"/>
      <c r="G46" s="5"/>
      <c r="H46" s="5"/>
      <c r="I46" s="5"/>
      <c r="J46" s="5"/>
      <c r="K46" s="5"/>
      <c r="L46" s="5"/>
      <c r="M46" s="5"/>
      <c r="N46" s="5"/>
      <c r="O46" s="5"/>
      <c r="P46" s="5"/>
    </row>
    <row r="47" spans="1:16" ht="66" hidden="1" customHeight="1" x14ac:dyDescent="0.2">
      <c r="A47" s="39" t="s">
        <v>2102</v>
      </c>
      <c r="B47" s="412" t="s">
        <v>2103</v>
      </c>
      <c r="C47" s="412"/>
      <c r="D47" s="5"/>
      <c r="E47" s="5"/>
      <c r="F47" s="5"/>
      <c r="G47" s="5"/>
      <c r="H47" s="5"/>
      <c r="I47" s="5"/>
      <c r="J47" s="5"/>
      <c r="K47" s="5"/>
      <c r="L47" s="5"/>
      <c r="M47" s="5"/>
      <c r="N47" s="5"/>
      <c r="O47" s="5"/>
      <c r="P47" s="5"/>
    </row>
    <row r="48" spans="1:16" ht="123.75" customHeight="1" x14ac:dyDescent="0.2">
      <c r="A48" s="202" t="s">
        <v>2104</v>
      </c>
      <c r="B48" s="410" t="s">
        <v>2105</v>
      </c>
      <c r="C48" s="409"/>
      <c r="D48" s="5"/>
      <c r="E48" s="5"/>
      <c r="F48" s="5"/>
      <c r="G48" s="5"/>
      <c r="H48" s="5"/>
      <c r="I48" s="5"/>
      <c r="J48" s="5"/>
      <c r="K48" s="5"/>
      <c r="L48" s="5"/>
      <c r="M48" s="5"/>
      <c r="N48" s="5"/>
      <c r="O48" s="5"/>
      <c r="P48" s="5"/>
    </row>
    <row r="49" spans="1:16" ht="34.5" customHeight="1" x14ac:dyDescent="0.2">
      <c r="A49" s="202" t="s">
        <v>2106</v>
      </c>
      <c r="B49" s="408" t="s">
        <v>2107</v>
      </c>
      <c r="C49" s="409"/>
      <c r="D49" s="5"/>
      <c r="E49" s="5"/>
      <c r="F49" s="5"/>
      <c r="G49" s="5"/>
      <c r="H49" s="5"/>
      <c r="I49" s="5"/>
      <c r="J49" s="5"/>
      <c r="K49" s="5"/>
      <c r="L49" s="5"/>
      <c r="M49" s="5"/>
      <c r="N49" s="5"/>
      <c r="O49" s="5"/>
      <c r="P49" s="5"/>
    </row>
    <row r="50" spans="1:16" ht="34.5" customHeight="1" x14ac:dyDescent="0.2">
      <c r="A50" s="202" t="s">
        <v>2108</v>
      </c>
      <c r="B50" s="408" t="s">
        <v>2109</v>
      </c>
      <c r="C50" s="409"/>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3" t="s">
        <v>2115</v>
      </c>
      <c r="C53" s="414"/>
      <c r="D53" s="5"/>
      <c r="E53" s="5"/>
      <c r="F53" s="5"/>
      <c r="G53" s="5"/>
      <c r="H53" s="5"/>
      <c r="I53" s="5"/>
      <c r="J53" s="5"/>
      <c r="K53" s="5"/>
      <c r="L53" s="5"/>
      <c r="M53" s="5"/>
      <c r="N53" s="5"/>
      <c r="O53" s="5"/>
      <c r="P53" s="5"/>
    </row>
    <row r="54" spans="1:16" ht="31.5" customHeight="1" x14ac:dyDescent="0.2">
      <c r="A54" s="224" t="s">
        <v>2116</v>
      </c>
      <c r="B54" s="413" t="s">
        <v>2117</v>
      </c>
      <c r="C54" s="414"/>
      <c r="D54" s="5"/>
      <c r="E54" s="5"/>
      <c r="F54" s="5"/>
      <c r="G54" s="5"/>
      <c r="H54" s="5"/>
      <c r="I54" s="5"/>
      <c r="J54" s="5"/>
      <c r="K54" s="5"/>
      <c r="L54" s="5"/>
      <c r="M54" s="5"/>
      <c r="N54" s="5"/>
      <c r="O54" s="5"/>
      <c r="P54" s="5"/>
    </row>
    <row r="55" spans="1:16" ht="54.6" customHeight="1" x14ac:dyDescent="0.2">
      <c r="A55" s="224" t="s">
        <v>2118</v>
      </c>
      <c r="B55" s="413" t="s">
        <v>2119</v>
      </c>
      <c r="C55" s="414"/>
      <c r="D55" s="5"/>
      <c r="E55" s="5"/>
      <c r="F55" s="5"/>
      <c r="G55" s="5"/>
      <c r="H55" s="5"/>
      <c r="I55" s="5"/>
      <c r="J55" s="5"/>
      <c r="K55" s="5"/>
      <c r="L55" s="5"/>
      <c r="M55" s="5"/>
      <c r="N55" s="5"/>
      <c r="O55" s="5"/>
      <c r="P55" s="5"/>
    </row>
    <row r="56" spans="1:16" ht="54.6" customHeight="1" x14ac:dyDescent="0.2">
      <c r="A56" s="224" t="s">
        <v>2120</v>
      </c>
      <c r="B56" s="413" t="s">
        <v>2121</v>
      </c>
      <c r="C56" s="414"/>
      <c r="D56" s="5"/>
      <c r="E56" s="5"/>
      <c r="F56" s="5"/>
      <c r="G56" s="5"/>
      <c r="H56" s="5"/>
      <c r="I56" s="5"/>
      <c r="J56" s="5"/>
      <c r="K56" s="5"/>
      <c r="L56" s="5"/>
      <c r="M56" s="5"/>
      <c r="N56" s="5"/>
      <c r="O56" s="5"/>
      <c r="P56" s="5"/>
    </row>
    <row r="57" spans="1:16" ht="54" customHeight="1" x14ac:dyDescent="0.2">
      <c r="A57" s="224" t="s">
        <v>2122</v>
      </c>
      <c r="B57" s="413" t="s">
        <v>2123</v>
      </c>
      <c r="C57" s="414"/>
      <c r="D57" s="5"/>
      <c r="E57" s="5"/>
      <c r="F57" s="5"/>
      <c r="G57" s="5"/>
      <c r="H57" s="5"/>
      <c r="I57" s="5"/>
      <c r="J57" s="5"/>
      <c r="K57" s="5"/>
      <c r="L57" s="5"/>
      <c r="M57" s="5"/>
      <c r="N57" s="5"/>
      <c r="O57" s="5"/>
      <c r="P57" s="5"/>
    </row>
    <row r="58" spans="1:16" ht="31.15" customHeight="1" x14ac:dyDescent="0.2">
      <c r="A58" s="270" t="s">
        <v>2124</v>
      </c>
      <c r="B58" s="404" t="s">
        <v>2125</v>
      </c>
      <c r="C58" s="405"/>
      <c r="D58" s="5"/>
      <c r="E58" s="5"/>
      <c r="F58" s="5"/>
      <c r="G58" s="5"/>
      <c r="H58" s="5"/>
      <c r="I58" s="5"/>
      <c r="J58" s="5"/>
      <c r="K58" s="5"/>
      <c r="L58" s="5"/>
      <c r="M58" s="5"/>
      <c r="N58" s="5"/>
      <c r="O58" s="5"/>
      <c r="P58" s="5"/>
    </row>
    <row r="59" spans="1:16" ht="46.5" customHeight="1" x14ac:dyDescent="0.2">
      <c r="A59" s="302" t="s">
        <v>2126</v>
      </c>
      <c r="B59" s="419" t="s">
        <v>2127</v>
      </c>
      <c r="C59" s="420"/>
      <c r="D59" s="298"/>
      <c r="E59" s="5"/>
      <c r="F59" s="5"/>
      <c r="G59" s="5"/>
      <c r="H59" s="5"/>
      <c r="I59" s="5"/>
      <c r="J59" s="5"/>
      <c r="K59" s="5"/>
      <c r="L59" s="5"/>
      <c r="M59" s="5"/>
      <c r="N59" s="5"/>
      <c r="O59" s="5"/>
      <c r="P59" s="5"/>
    </row>
    <row r="60" spans="1:16" ht="39" customHeight="1" x14ac:dyDescent="0.2">
      <c r="A60" s="329" t="s">
        <v>2128</v>
      </c>
      <c r="B60" s="419" t="s">
        <v>2129</v>
      </c>
      <c r="C60" s="420"/>
      <c r="D60" s="328"/>
      <c r="E60" s="327"/>
      <c r="F60" s="327"/>
      <c r="G60" s="327"/>
      <c r="H60" s="327"/>
      <c r="I60" s="327"/>
      <c r="J60" s="327"/>
      <c r="K60" s="327"/>
      <c r="L60" s="327"/>
      <c r="M60" s="327"/>
      <c r="N60" s="327"/>
      <c r="O60" s="327"/>
      <c r="P60" s="327"/>
    </row>
    <row r="61" spans="1:16" ht="39" customHeight="1" x14ac:dyDescent="0.2">
      <c r="A61" s="329" t="s">
        <v>2130</v>
      </c>
      <c r="B61" s="419" t="s">
        <v>2131</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14970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40"/>
      <c r="F13" s="337" t="s">
        <v>1985</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1505284.2300000002</v>
      </c>
      <c r="I17" s="275">
        <f>'PR-RAS'!E6</f>
        <v>1542087.98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1679495.2300000004</v>
      </c>
      <c r="I18" s="275">
        <f>'PR-RAS'!E152</f>
        <v>1629669.7599999998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182979.13000000032</v>
      </c>
      <c r="I20" s="275">
        <f>'PR-RAS'!E650</f>
        <v>261997.37999999989</v>
      </c>
      <c r="J20" s="5"/>
      <c r="K20" s="5"/>
      <c r="L20" s="5"/>
      <c r="M20" s="5"/>
      <c r="N20" s="5"/>
      <c r="O20" s="5"/>
      <c r="P20" s="5"/>
      <c r="Q20" s="5"/>
      <c r="R20" s="5"/>
      <c r="S20" s="5"/>
      <c r="T20" s="5"/>
      <c r="U20" s="5"/>
      <c r="V20" s="5"/>
      <c r="W20" s="5"/>
    </row>
    <row r="21" spans="1:23" ht="29.25" customHeight="1" x14ac:dyDescent="0.2">
      <c r="A21" s="200" t="s">
        <v>1986</v>
      </c>
      <c r="B21" s="341" t="s">
        <v>8</v>
      </c>
      <c r="C21" s="342"/>
      <c r="D21" s="342"/>
      <c r="E21" s="342"/>
      <c r="F21" s="343"/>
      <c r="G21" s="201" t="s">
        <v>9</v>
      </c>
      <c r="H21" s="265" t="s">
        <v>1987</v>
      </c>
      <c r="I21" s="266" t="s">
        <v>1988</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1989</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41" t="s">
        <v>8</v>
      </c>
      <c r="C32" s="342"/>
      <c r="D32" s="342"/>
      <c r="E32" s="342"/>
      <c r="F32" s="343"/>
      <c r="G32" s="201" t="s">
        <v>9</v>
      </c>
      <c r="H32" s="265" t="s">
        <v>1990</v>
      </c>
      <c r="I32" s="266" t="s">
        <v>1991</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41" t="s">
        <v>8</v>
      </c>
      <c r="C37" s="342"/>
      <c r="D37" s="342"/>
      <c r="E37" s="342"/>
      <c r="F37" s="343"/>
      <c r="G37" s="201" t="s">
        <v>9</v>
      </c>
      <c r="H37" s="265" t="s">
        <v>1987</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210191.5</v>
      </c>
      <c r="I38" s="275" t="s">
        <v>1992</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1992</v>
      </c>
      <c r="I39" s="275">
        <f>OBVEZE!D44</f>
        <v>268785.07999999984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1992</v>
      </c>
      <c r="I40" s="275">
        <f>OBVEZE!D45</f>
        <v>3312.5</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1992</v>
      </c>
      <c r="I41" s="276">
        <f>OBVEZE!D104</f>
        <v>265472.58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1993</v>
      </c>
      <c r="F44" s="356"/>
      <c r="G44" s="229"/>
      <c r="H44" s="357" t="s">
        <v>1994</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201" sqref="E20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1505284.2300000002</v>
      </c>
      <c r="E6" s="60">
        <f>E7+E43+E49+E82+E106+E125+E134+E140</f>
        <v>1542087.98</v>
      </c>
      <c r="F6" s="45">
        <f t="shared" ref="F6:F132" si="0">IF(D6&lt;&gt;0,IF(E6/D6&gt;=100,"&gt;&gt;100",E6/D6*100),"-")</f>
        <v>102.444970143612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1197617.1800000002</v>
      </c>
      <c r="E49" s="60">
        <f>E50+E53+E58+E61+E64+E68+E71+E74+E77</f>
        <v>1243036.33</v>
      </c>
      <c r="F49" s="45">
        <f t="shared" si="0"/>
        <v>103.79245979086571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1157492.1000000001</v>
      </c>
      <c r="E68" s="60">
        <f t="shared" si="11"/>
        <v>1204260.1100000001</v>
      </c>
      <c r="F68" s="45">
        <f t="shared" si="0"/>
        <v>104.04046040573409</v>
      </c>
    </row>
    <row r="69" spans="1:6" ht="12.75" customHeight="1" x14ac:dyDescent="0.2">
      <c r="A69" s="63" t="s">
        <v>141</v>
      </c>
      <c r="B69" s="64" t="s">
        <v>142</v>
      </c>
      <c r="C69" s="247" t="s">
        <v>141</v>
      </c>
      <c r="D69" s="194">
        <v>1157492.1000000001</v>
      </c>
      <c r="E69" s="194">
        <v>1204260.1100000001</v>
      </c>
      <c r="F69" s="45">
        <f t="shared" si="0"/>
        <v>104.04046040573409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40125.08</v>
      </c>
      <c r="E77" s="60">
        <f t="shared" si="14"/>
        <v>38776.22</v>
      </c>
      <c r="F77" s="45">
        <f t="shared" si="0"/>
        <v>96.638361842518435</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40125.08</v>
      </c>
      <c r="E80" s="194">
        <v>38776.22</v>
      </c>
      <c r="F80" s="45">
        <f t="shared" si="0"/>
        <v>96.638361842518435</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0.35</v>
      </c>
      <c r="E82" s="60">
        <f t="shared" si="15"/>
        <v>1.44</v>
      </c>
      <c r="F82" s="45">
        <f t="shared" si="0"/>
        <v>411.4285714285715</v>
      </c>
    </row>
    <row r="83" spans="1:6" ht="12.75" customHeight="1" x14ac:dyDescent="0.2">
      <c r="A83" s="63">
        <v>641</v>
      </c>
      <c r="B83" s="64" t="s">
        <v>169</v>
      </c>
      <c r="C83" s="247" t="s">
        <v>170</v>
      </c>
      <c r="D83" s="60">
        <f t="shared" ref="D83:E83" si="16">SUM(D84:D90)</f>
        <v>0.35</v>
      </c>
      <c r="E83" s="60">
        <f t="shared" si="16"/>
        <v>1.44</v>
      </c>
      <c r="F83" s="45">
        <f t="shared" si="0"/>
        <v>411.4285714285715</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0.35</v>
      </c>
      <c r="E85" s="194">
        <v>1.44</v>
      </c>
      <c r="F85" s="45">
        <f t="shared" si="0"/>
        <v>411.4285714285715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26551.94</v>
      </c>
      <c r="E106" s="336">
        <f>E107+E112+E120+E124</f>
        <v>22840.12</v>
      </c>
      <c r="F106" s="71">
        <f t="shared" si="0"/>
        <v>86.020531833078863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26551.94</v>
      </c>
      <c r="E112" s="60">
        <f t="shared" si="20"/>
        <v>22840.12</v>
      </c>
      <c r="F112" s="45">
        <f t="shared" si="0"/>
        <v>86.020531833078863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26551.94</v>
      </c>
      <c r="E117" s="194">
        <v>22840.12</v>
      </c>
      <c r="F117" s="45">
        <f t="shared" si="0"/>
        <v>86.020531833078863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17200.740000000002</v>
      </c>
      <c r="E125" s="60">
        <f t="shared" si="22"/>
        <v>8631.1899999999987</v>
      </c>
      <c r="F125" s="45">
        <f t="shared" si="0"/>
        <v>50.179178337676156</v>
      </c>
    </row>
    <row r="126" spans="1:6" ht="12.75" customHeight="1" x14ac:dyDescent="0.2">
      <c r="A126" s="63">
        <v>661</v>
      </c>
      <c r="B126" s="65" t="s">
        <v>255</v>
      </c>
      <c r="C126" s="247" t="s">
        <v>256</v>
      </c>
      <c r="D126" s="60">
        <f t="shared" ref="D126:E126" si="23">SUM(D127:D128)</f>
        <v>17200.740000000002</v>
      </c>
      <c r="E126" s="60">
        <f t="shared" si="23"/>
        <v>7791.19</v>
      </c>
      <c r="F126" s="45">
        <f t="shared" si="0"/>
        <v>45.295667511979133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17200.740000000002</v>
      </c>
      <c r="E128" s="194">
        <v>7791.19</v>
      </c>
      <c r="F128" s="45">
        <f t="shared" si="0"/>
        <v>45.295667511979133</v>
      </c>
    </row>
    <row r="129" spans="1:6" ht="36" x14ac:dyDescent="0.2">
      <c r="A129" s="63">
        <v>663</v>
      </c>
      <c r="B129" s="182" t="s">
        <v>261</v>
      </c>
      <c r="C129" s="247" t="s">
        <v>262</v>
      </c>
      <c r="D129" s="60">
        <f t="shared" ref="D129:E129" si="24">SUM(D130:D133)</f>
        <v>0</v>
      </c>
      <c r="E129" s="60">
        <f t="shared" si="24"/>
        <v>840</v>
      </c>
      <c r="F129" s="45" t="str">
        <f t="shared" si="0"/>
        <v>-</v>
      </c>
    </row>
    <row r="130" spans="1:6" ht="12.75" customHeight="1" x14ac:dyDescent="0.2">
      <c r="A130" s="63">
        <v>6631</v>
      </c>
      <c r="B130" s="65" t="s">
        <v>263</v>
      </c>
      <c r="C130" s="247" t="s">
        <v>264</v>
      </c>
      <c r="D130" s="194">
        <v>0</v>
      </c>
      <c r="E130" s="194">
        <v>840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263914.02</v>
      </c>
      <c r="E134" s="60">
        <f t="shared" si="25"/>
        <v>267578.89999999997</v>
      </c>
      <c r="F134" s="45">
        <f t="shared" ref="F134:F229" si="26">IF(D134&lt;&gt;0,IF(E134/D134&gt;=100,"&gt;&gt;100",E134/D134*100),"-")</f>
        <v>101.38866438395351</v>
      </c>
    </row>
    <row r="135" spans="1:6" ht="24" x14ac:dyDescent="0.2">
      <c r="A135" s="63">
        <v>671</v>
      </c>
      <c r="B135" s="182" t="s">
        <v>273</v>
      </c>
      <c r="C135" s="247" t="s">
        <v>274</v>
      </c>
      <c r="D135" s="60">
        <f t="shared" ref="D135:E135" si="27">SUM(D136:D138)</f>
        <v>263914.02</v>
      </c>
      <c r="E135" s="60">
        <f t="shared" si="27"/>
        <v>267578.89999999997</v>
      </c>
      <c r="F135" s="45">
        <f t="shared" si="26"/>
        <v>101.38866438395351</v>
      </c>
    </row>
    <row r="136" spans="1:6" ht="12.75" customHeight="1" x14ac:dyDescent="0.2">
      <c r="A136" s="63">
        <v>6711</v>
      </c>
      <c r="B136" s="65" t="s">
        <v>275</v>
      </c>
      <c r="C136" s="247" t="s">
        <v>276</v>
      </c>
      <c r="D136" s="194">
        <v>247913.60000000001</v>
      </c>
      <c r="E136" s="194">
        <v>249544.21</v>
      </c>
      <c r="F136" s="45">
        <f t="shared" si="26"/>
        <v>100.65773317801039</v>
      </c>
    </row>
    <row r="137" spans="1:6" ht="24" x14ac:dyDescent="0.2">
      <c r="A137" s="63">
        <v>6712</v>
      </c>
      <c r="B137" s="182" t="s">
        <v>277</v>
      </c>
      <c r="C137" s="247" t="s">
        <v>278</v>
      </c>
      <c r="D137" s="194">
        <v>16000.42</v>
      </c>
      <c r="E137" s="194">
        <v>18034.689999999999</v>
      </c>
      <c r="F137" s="45">
        <f t="shared" si="26"/>
        <v>112.71385376133875</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1679495.2300000004</v>
      </c>
      <c r="E152" s="60">
        <f>E153+E164+E202+E221+E230+E262+E273</f>
        <v>1629669.7599999998</v>
      </c>
      <c r="F152" s="45">
        <f t="shared" si="26"/>
        <v>97.033306846605299</v>
      </c>
    </row>
    <row r="153" spans="1:6" ht="12.75" customHeight="1" x14ac:dyDescent="0.2">
      <c r="A153" s="63">
        <v>31</v>
      </c>
      <c r="B153" s="64" t="s">
        <v>308</v>
      </c>
      <c r="C153" s="247" t="s">
        <v>3</v>
      </c>
      <c r="D153" s="60">
        <f t="shared" ref="D153:E153" si="30">D154+D159+D160</f>
        <v>1361927.7700000003</v>
      </c>
      <c r="E153" s="60">
        <f t="shared" si="30"/>
        <v>1258741.7499999998</v>
      </c>
      <c r="F153" s="45">
        <f t="shared" si="26"/>
        <v>92.423532123146259</v>
      </c>
    </row>
    <row r="154" spans="1:6" ht="12.75" customHeight="1" x14ac:dyDescent="0.2">
      <c r="A154" s="63">
        <v>311</v>
      </c>
      <c r="B154" s="64" t="s">
        <v>309</v>
      </c>
      <c r="C154" s="247" t="s">
        <v>310</v>
      </c>
      <c r="D154" s="60">
        <f t="shared" ref="D154:E154" si="31">SUM(D155:D158)</f>
        <v>1140675.6800000002</v>
      </c>
      <c r="E154" s="60">
        <f t="shared" si="31"/>
        <v>1045334.1199999999</v>
      </c>
      <c r="F154" s="45">
        <f t="shared" si="26"/>
        <v>91.641659266374447</v>
      </c>
    </row>
    <row r="155" spans="1:6" ht="12.75" customHeight="1" x14ac:dyDescent="0.2">
      <c r="A155" s="63">
        <v>3111</v>
      </c>
      <c r="B155" s="64" t="s">
        <v>311</v>
      </c>
      <c r="C155" s="247" t="s">
        <v>312</v>
      </c>
      <c r="D155" s="194">
        <v>1099102.1200000001</v>
      </c>
      <c r="E155" s="194">
        <v>1004773.98</v>
      </c>
      <c r="F155" s="45">
        <f t="shared" si="26"/>
        <v>91.41770921158809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32475.22</v>
      </c>
      <c r="E157" s="194">
        <v>32142.95</v>
      </c>
      <c r="F157" s="45">
        <f t="shared" si="26"/>
        <v>98.976850657208786</v>
      </c>
    </row>
    <row r="158" spans="1:6" ht="12.75" customHeight="1" x14ac:dyDescent="0.2">
      <c r="A158" s="63">
        <v>3114</v>
      </c>
      <c r="B158" s="65" t="s">
        <v>317</v>
      </c>
      <c r="C158" s="247" t="s">
        <v>318</v>
      </c>
      <c r="D158" s="194">
        <v>9098.34</v>
      </c>
      <c r="E158" s="194">
        <v>8417.19</v>
      </c>
      <c r="F158" s="45">
        <f t="shared" si="26"/>
        <v>92.513469490038844</v>
      </c>
    </row>
    <row r="159" spans="1:6" ht="12.75" customHeight="1" x14ac:dyDescent="0.2">
      <c r="A159" s="63">
        <v>312</v>
      </c>
      <c r="B159" s="65" t="s">
        <v>319</v>
      </c>
      <c r="C159" s="247" t="s">
        <v>320</v>
      </c>
      <c r="D159" s="194">
        <v>42000.05</v>
      </c>
      <c r="E159" s="194">
        <v>48688.19</v>
      </c>
      <c r="F159" s="45">
        <f t="shared" si="26"/>
        <v>115.92412389985249</v>
      </c>
    </row>
    <row r="160" spans="1:6" ht="12.75" customHeight="1" x14ac:dyDescent="0.2">
      <c r="A160" s="63">
        <v>313</v>
      </c>
      <c r="B160" s="65" t="s">
        <v>321</v>
      </c>
      <c r="C160" s="247" t="s">
        <v>322</v>
      </c>
      <c r="D160" s="60">
        <f t="shared" ref="D160:E160" si="32">SUM(D161:D163)</f>
        <v>179252.03999999998</v>
      </c>
      <c r="E160" s="60">
        <f t="shared" si="32"/>
        <v>164719.44</v>
      </c>
      <c r="F160" s="45">
        <f t="shared" si="26"/>
        <v>91.892644569066007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179036.24</v>
      </c>
      <c r="E162" s="194">
        <v>164719.44</v>
      </c>
      <c r="F162" s="45">
        <f t="shared" si="26"/>
        <v>92.0034066845908</v>
      </c>
    </row>
    <row r="163" spans="1:6" ht="12.75" customHeight="1" x14ac:dyDescent="0.2">
      <c r="A163" s="63">
        <v>3133</v>
      </c>
      <c r="B163" s="64" t="s">
        <v>327</v>
      </c>
      <c r="C163" s="247" t="s">
        <v>328</v>
      </c>
      <c r="D163" s="194">
        <v>215.8</v>
      </c>
      <c r="E163" s="194"/>
      <c r="F163" s="45">
        <f t="shared" si="26"/>
        <v>0</v>
      </c>
    </row>
    <row r="164" spans="1:6" ht="12.75" customHeight="1" x14ac:dyDescent="0.2">
      <c r="A164" s="70">
        <v>32</v>
      </c>
      <c r="B164" s="65" t="s">
        <v>329</v>
      </c>
      <c r="C164" s="247" t="s">
        <v>330</v>
      </c>
      <c r="D164" s="60">
        <f>D165+D170+D178+D188+D189+D194</f>
        <v>306508.35000000003</v>
      </c>
      <c r="E164" s="60">
        <f>E165+E170+E178+E188+E189+E194</f>
        <v>369899.11</v>
      </c>
      <c r="F164" s="45">
        <f t="shared" si="26"/>
        <v>120.68157686405605</v>
      </c>
    </row>
    <row r="165" spans="1:6" ht="12.75" customHeight="1" x14ac:dyDescent="0.2">
      <c r="A165" s="63">
        <v>321</v>
      </c>
      <c r="B165" s="64" t="s">
        <v>331</v>
      </c>
      <c r="C165" s="247" t="s">
        <v>332</v>
      </c>
      <c r="D165" s="60">
        <f t="shared" ref="D165:E165" si="33">SUM(D166:D169)</f>
        <v>34450.79</v>
      </c>
      <c r="E165" s="60">
        <f t="shared" si="33"/>
        <v>30587.260000000002</v>
      </c>
      <c r="F165" s="45">
        <f t="shared" si="26"/>
        <v>88.785366024988107</v>
      </c>
    </row>
    <row r="166" spans="1:6" ht="12.75" customHeight="1" x14ac:dyDescent="0.2">
      <c r="A166" s="63">
        <v>3211</v>
      </c>
      <c r="B166" s="64" t="s">
        <v>333</v>
      </c>
      <c r="C166" s="247" t="s">
        <v>334</v>
      </c>
      <c r="D166" s="194">
        <v>6405.45</v>
      </c>
      <c r="E166" s="194">
        <v>5134.17</v>
      </c>
      <c r="F166" s="45">
        <f t="shared" si="26"/>
        <v>80.153150832494205</v>
      </c>
    </row>
    <row r="167" spans="1:6" ht="12.75" customHeight="1" x14ac:dyDescent="0.2">
      <c r="A167" s="63">
        <v>3212</v>
      </c>
      <c r="B167" s="64" t="s">
        <v>335</v>
      </c>
      <c r="C167" s="247" t="s">
        <v>336</v>
      </c>
      <c r="D167" s="194">
        <v>25813.68</v>
      </c>
      <c r="E167" s="194">
        <v>21898.84</v>
      </c>
      <c r="F167" s="45">
        <f t="shared" si="26"/>
        <v>84.83424292855571</v>
      </c>
    </row>
    <row r="168" spans="1:6" ht="12.75" customHeight="1" x14ac:dyDescent="0.2">
      <c r="A168" s="63">
        <v>3213</v>
      </c>
      <c r="B168" s="64" t="s">
        <v>337</v>
      </c>
      <c r="C168" s="247" t="s">
        <v>338</v>
      </c>
      <c r="D168" s="194">
        <v>2231.66</v>
      </c>
      <c r="E168" s="194">
        <v>3554.25</v>
      </c>
      <c r="F168" s="45">
        <f t="shared" si="26"/>
        <v>159.26485217282203</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176870.16</v>
      </c>
      <c r="E170" s="60">
        <f t="shared" si="34"/>
        <v>170023.38999999998</v>
      </c>
      <c r="F170" s="45">
        <f t="shared" si="26"/>
        <v>96.128928701144375</v>
      </c>
    </row>
    <row r="171" spans="1:6" ht="12.75" customHeight="1" x14ac:dyDescent="0.2">
      <c r="A171" s="63">
        <v>3221</v>
      </c>
      <c r="B171" s="64" t="s">
        <v>343</v>
      </c>
      <c r="C171" s="247" t="s">
        <v>344</v>
      </c>
      <c r="D171" s="194">
        <v>12168.29</v>
      </c>
      <c r="E171" s="194">
        <v>13907.33</v>
      </c>
      <c r="F171" s="45">
        <f t="shared" si="26"/>
        <v>114.29157260387449</v>
      </c>
    </row>
    <row r="172" spans="1:6" ht="12.75" customHeight="1" x14ac:dyDescent="0.2">
      <c r="A172" s="63">
        <v>3222</v>
      </c>
      <c r="B172" s="64" t="s">
        <v>345</v>
      </c>
      <c r="C172" s="247" t="s">
        <v>346</v>
      </c>
      <c r="D172" s="194">
        <v>85660.6</v>
      </c>
      <c r="E172" s="194">
        <v>90513.56</v>
      </c>
      <c r="F172" s="45">
        <f t="shared" si="26"/>
        <v>105.66533505485603</v>
      </c>
    </row>
    <row r="173" spans="1:6" ht="12.75" customHeight="1" x14ac:dyDescent="0.2">
      <c r="A173" s="63">
        <v>3223</v>
      </c>
      <c r="B173" s="65" t="s">
        <v>347</v>
      </c>
      <c r="C173" s="247" t="s">
        <v>348</v>
      </c>
      <c r="D173" s="194">
        <v>70355.16</v>
      </c>
      <c r="E173" s="194">
        <v>63906.67</v>
      </c>
      <c r="F173" s="45">
        <f t="shared" si="26"/>
        <v>90.834375190106869</v>
      </c>
    </row>
    <row r="174" spans="1:6" ht="12.75" customHeight="1" x14ac:dyDescent="0.2">
      <c r="A174" s="63">
        <v>3224</v>
      </c>
      <c r="B174" s="65" t="s">
        <v>349</v>
      </c>
      <c r="C174" s="247" t="s">
        <v>350</v>
      </c>
      <c r="D174" s="194">
        <v>8482.24</v>
      </c>
      <c r="E174" s="194">
        <v>201.4</v>
      </c>
      <c r="F174" s="45">
        <f t="shared" si="26"/>
        <v>2.3743728071830081</v>
      </c>
    </row>
    <row r="175" spans="1:6" ht="12.75" customHeight="1" x14ac:dyDescent="0.2">
      <c r="A175" s="63">
        <v>3225</v>
      </c>
      <c r="B175" s="65" t="s">
        <v>351</v>
      </c>
      <c r="C175" s="247" t="s">
        <v>352</v>
      </c>
      <c r="D175" s="194">
        <v>0</v>
      </c>
      <c r="E175" s="194">
        <v>1494.43</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203.87</v>
      </c>
      <c r="E177" s="194"/>
      <c r="F177" s="45">
        <f t="shared" si="26"/>
        <v>0</v>
      </c>
    </row>
    <row r="178" spans="1:6" ht="12.75" customHeight="1" x14ac:dyDescent="0.2">
      <c r="A178" s="63">
        <v>323</v>
      </c>
      <c r="B178" s="65" t="s">
        <v>357</v>
      </c>
      <c r="C178" s="247" t="s">
        <v>358</v>
      </c>
      <c r="D178" s="60">
        <f t="shared" ref="D178:E178" si="35">SUM(D179:D187)</f>
        <v>59657.130000000005</v>
      </c>
      <c r="E178" s="60">
        <f t="shared" si="35"/>
        <v>123886.29999999999</v>
      </c>
      <c r="F178" s="45">
        <f t="shared" si="26"/>
        <v>207.66386180495101</v>
      </c>
    </row>
    <row r="179" spans="1:6" ht="12.75" customHeight="1" x14ac:dyDescent="0.2">
      <c r="A179" s="63">
        <v>3231</v>
      </c>
      <c r="B179" s="65" t="s">
        <v>359</v>
      </c>
      <c r="C179" s="247" t="s">
        <v>360</v>
      </c>
      <c r="D179" s="194">
        <v>18870.73</v>
      </c>
      <c r="E179" s="194">
        <v>24110.720000000001</v>
      </c>
      <c r="F179" s="45">
        <f t="shared" si="26"/>
        <v>127.76781820311139</v>
      </c>
    </row>
    <row r="180" spans="1:6" ht="12.75" customHeight="1" x14ac:dyDescent="0.2">
      <c r="A180" s="63">
        <v>3232</v>
      </c>
      <c r="B180" s="65" t="s">
        <v>361</v>
      </c>
      <c r="C180" s="247" t="s">
        <v>362</v>
      </c>
      <c r="D180" s="194">
        <v>14124.91</v>
      </c>
      <c r="E180" s="194">
        <v>70759.77</v>
      </c>
      <c r="F180" s="45">
        <f t="shared" si="26"/>
        <v>500.9573158342248</v>
      </c>
    </row>
    <row r="181" spans="1:6" ht="12.75" customHeight="1" x14ac:dyDescent="0.2">
      <c r="A181" s="63">
        <v>3233</v>
      </c>
      <c r="B181" s="65" t="s">
        <v>363</v>
      </c>
      <c r="C181" s="247" t="s">
        <v>364</v>
      </c>
      <c r="D181" s="194">
        <v>58.41</v>
      </c>
      <c r="E181" s="194">
        <v>1077.6099999999999</v>
      </c>
      <c r="F181" s="45">
        <f t="shared" si="26"/>
        <v>1844.9066940592363</v>
      </c>
    </row>
    <row r="182" spans="1:6" ht="12.75" customHeight="1" x14ac:dyDescent="0.2">
      <c r="A182" s="63">
        <v>3234</v>
      </c>
      <c r="B182" s="65" t="s">
        <v>365</v>
      </c>
      <c r="C182" s="247" t="s">
        <v>366</v>
      </c>
      <c r="D182" s="194">
        <v>3909.91</v>
      </c>
      <c r="E182" s="194">
        <v>7840.73</v>
      </c>
      <c r="F182" s="45">
        <f t="shared" si="26"/>
        <v>200.5347949185531</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1733.41</v>
      </c>
      <c r="E184" s="194">
        <v>3470.81</v>
      </c>
      <c r="F184" s="45">
        <f t="shared" si="26"/>
        <v>200.23018212655978</v>
      </c>
    </row>
    <row r="185" spans="1:6" ht="12.75" customHeight="1" x14ac:dyDescent="0.2">
      <c r="A185" s="63">
        <v>3237</v>
      </c>
      <c r="B185" s="64" t="s">
        <v>371</v>
      </c>
      <c r="C185" s="247" t="s">
        <v>372</v>
      </c>
      <c r="D185" s="194">
        <v>927.85</v>
      </c>
      <c r="E185" s="194">
        <v>3672.42</v>
      </c>
      <c r="F185" s="45">
        <f t="shared" si="26"/>
        <v>395.79888990677375</v>
      </c>
    </row>
    <row r="186" spans="1:6" ht="12.75" customHeight="1" x14ac:dyDescent="0.2">
      <c r="A186" s="63">
        <v>3238</v>
      </c>
      <c r="B186" s="64" t="s">
        <v>373</v>
      </c>
      <c r="C186" s="247" t="s">
        <v>374</v>
      </c>
      <c r="D186" s="194">
        <v>1924.81</v>
      </c>
      <c r="E186" s="194">
        <v>1809.53</v>
      </c>
      <c r="F186" s="45">
        <f t="shared" si="26"/>
        <v>94.010837433305099</v>
      </c>
    </row>
    <row r="187" spans="1:6" ht="12.75" customHeight="1" x14ac:dyDescent="0.2">
      <c r="A187" s="63">
        <v>3239</v>
      </c>
      <c r="B187" s="64" t="s">
        <v>375</v>
      </c>
      <c r="C187" s="247" t="s">
        <v>376</v>
      </c>
      <c r="D187" s="194">
        <v>18107.099999999999</v>
      </c>
      <c r="E187" s="194">
        <v>11144.71</v>
      </c>
      <c r="F187" s="45">
        <f t="shared" si="26"/>
        <v>61.548839957806614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35530.270000000004</v>
      </c>
      <c r="E194" s="60">
        <f t="shared" si="36"/>
        <v>45402.16</v>
      </c>
      <c r="F194" s="45">
        <f t="shared" si="26"/>
        <v>127.78444971006411</v>
      </c>
    </row>
    <row r="195" spans="1:6" ht="12.75" customHeight="1" x14ac:dyDescent="0.2">
      <c r="A195" s="63">
        <v>3291</v>
      </c>
      <c r="B195" s="183" t="s">
        <v>391</v>
      </c>
      <c r="C195" s="247" t="s">
        <v>392</v>
      </c>
      <c r="D195" s="194">
        <v>2890.93</v>
      </c>
      <c r="E195" s="194">
        <v>9493.48</v>
      </c>
      <c r="F195" s="45">
        <f t="shared" si="26"/>
        <v>328.38844247352927</v>
      </c>
    </row>
    <row r="196" spans="1:6" ht="12.75" customHeight="1" x14ac:dyDescent="0.2">
      <c r="A196" s="63">
        <v>3292</v>
      </c>
      <c r="B196" s="64" t="s">
        <v>393</v>
      </c>
      <c r="C196" s="247" t="s">
        <v>394</v>
      </c>
      <c r="D196" s="194">
        <v>0</v>
      </c>
      <c r="E196" s="194">
        <v>5104.4399999999996</v>
      </c>
      <c r="F196" s="45" t="str">
        <f t="shared" si="26"/>
        <v>-</v>
      </c>
    </row>
    <row r="197" spans="1:6" ht="12.75" customHeight="1" x14ac:dyDescent="0.2">
      <c r="A197" s="63">
        <v>3293</v>
      </c>
      <c r="B197" s="64" t="s">
        <v>395</v>
      </c>
      <c r="C197" s="247" t="s">
        <v>396</v>
      </c>
      <c r="D197" s="194">
        <v>265.8</v>
      </c>
      <c r="E197" s="194"/>
      <c r="F197" s="45">
        <f t="shared" si="26"/>
        <v>0</v>
      </c>
    </row>
    <row r="198" spans="1:6" ht="12.75" customHeight="1" x14ac:dyDescent="0.2">
      <c r="A198" s="63">
        <v>3294</v>
      </c>
      <c r="B198" s="64" t="s">
        <v>397</v>
      </c>
      <c r="C198" s="247" t="s">
        <v>398</v>
      </c>
      <c r="D198" s="194">
        <v>285</v>
      </c>
      <c r="E198" s="194">
        <v>165</v>
      </c>
      <c r="F198" s="45">
        <f t="shared" si="26"/>
        <v>57.894736842105267</v>
      </c>
    </row>
    <row r="199" spans="1:6" ht="12.75" customHeight="1" x14ac:dyDescent="0.2">
      <c r="A199" s="63">
        <v>3295</v>
      </c>
      <c r="B199" s="64" t="s">
        <v>399</v>
      </c>
      <c r="C199" s="247" t="s">
        <v>400</v>
      </c>
      <c r="D199" s="194">
        <v>3073.69</v>
      </c>
      <c r="E199" s="194">
        <v>959.45</v>
      </c>
      <c r="F199" s="45">
        <f t="shared" si="26"/>
        <v>31.214924081478614</v>
      </c>
    </row>
    <row r="200" spans="1:6" ht="12.75" customHeight="1" x14ac:dyDescent="0.2">
      <c r="A200" s="63" t="s">
        <v>401</v>
      </c>
      <c r="B200" s="64" t="s">
        <v>402</v>
      </c>
      <c r="C200" s="247" t="s">
        <v>401</v>
      </c>
      <c r="D200" s="194">
        <v>5160.8599999999997</v>
      </c>
      <c r="E200" s="194"/>
      <c r="F200" s="45">
        <f t="shared" si="26"/>
        <v>0</v>
      </c>
    </row>
    <row r="201" spans="1:6" ht="12.75" customHeight="1" x14ac:dyDescent="0.2">
      <c r="A201" s="63">
        <v>3299</v>
      </c>
      <c r="B201" s="64" t="s">
        <v>403</v>
      </c>
      <c r="C201" s="247" t="s">
        <v>404</v>
      </c>
      <c r="D201" s="194">
        <v>23853.99</v>
      </c>
      <c r="E201" s="194">
        <v>29679.79</v>
      </c>
      <c r="F201" s="45">
        <f t="shared" si="26"/>
        <v>124.42274856323827</v>
      </c>
    </row>
    <row r="202" spans="1:6" ht="12.75" customHeight="1" x14ac:dyDescent="0.2">
      <c r="A202" s="63">
        <v>34</v>
      </c>
      <c r="B202" s="183" t="s">
        <v>405</v>
      </c>
      <c r="C202" s="247" t="s">
        <v>406</v>
      </c>
      <c r="D202" s="60">
        <f t="shared" ref="D202:E202" si="37">D203+D208+D216</f>
        <v>9424.11</v>
      </c>
      <c r="E202" s="60">
        <f t="shared" si="37"/>
        <v>1028.9000000000001</v>
      </c>
      <c r="F202" s="45">
        <f t="shared" si="26"/>
        <v>10.917741834507449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9424.11</v>
      </c>
      <c r="E216" s="60">
        <f t="shared" si="40"/>
        <v>1028.9000000000001</v>
      </c>
      <c r="F216" s="45">
        <f t="shared" si="26"/>
        <v>10.917741834507449</v>
      </c>
    </row>
    <row r="217" spans="1:6" ht="12.75" customHeight="1" x14ac:dyDescent="0.2">
      <c r="A217" s="63">
        <v>3431</v>
      </c>
      <c r="B217" s="182" t="s">
        <v>435</v>
      </c>
      <c r="C217" s="247" t="s">
        <v>436</v>
      </c>
      <c r="D217" s="194">
        <v>1121.49</v>
      </c>
      <c r="E217" s="194">
        <v>1028.9000000000001</v>
      </c>
      <c r="F217" s="45">
        <f t="shared" si="26"/>
        <v>91.744019117424145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8302.6200000000008</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1635</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1635</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1635</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1679495.2300000004</v>
      </c>
      <c r="E299" s="60">
        <f>E152-E297+E298</f>
        <v>1629669.7599999998</v>
      </c>
      <c r="F299" s="45">
        <f t="shared" si="68"/>
        <v>97.033306846605299</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174211.00000000023</v>
      </c>
      <c r="E301" s="60">
        <f>IF(E299&gt;=E6,E299-E6,0)</f>
        <v>87581.779999999795</v>
      </c>
      <c r="F301" s="45">
        <f t="shared" si="68"/>
        <v>50.273392610110548</v>
      </c>
    </row>
    <row r="302" spans="1:6" ht="12.75" customHeight="1" x14ac:dyDescent="0.2">
      <c r="A302" s="63">
        <v>92211</v>
      </c>
      <c r="B302" s="64" t="s">
        <v>596</v>
      </c>
      <c r="C302" s="247" t="s">
        <v>597</v>
      </c>
      <c r="D302" s="194">
        <v>1853.46</v>
      </c>
      <c r="E302" s="194">
        <v>0</v>
      </c>
      <c r="F302" s="45">
        <f t="shared" si="68"/>
        <v>0</v>
      </c>
    </row>
    <row r="303" spans="1:6" ht="12.75" customHeight="1" x14ac:dyDescent="0.2">
      <c r="A303" s="63">
        <v>92221</v>
      </c>
      <c r="B303" s="64" t="s">
        <v>598</v>
      </c>
      <c r="C303" s="247" t="s">
        <v>599</v>
      </c>
      <c r="D303" s="194">
        <v>0</v>
      </c>
      <c r="E303" s="194">
        <v>142095.84</v>
      </c>
      <c r="F303" s="45" t="str">
        <f t="shared" si="68"/>
        <v>-</v>
      </c>
    </row>
    <row r="304" spans="1:6" ht="12.75" customHeight="1" x14ac:dyDescent="0.2">
      <c r="A304" s="63">
        <v>96</v>
      </c>
      <c r="B304" s="220" t="s">
        <v>600</v>
      </c>
      <c r="C304" s="247" t="s">
        <v>601</v>
      </c>
      <c r="D304" s="194">
        <v>191924.05</v>
      </c>
      <c r="E304" s="194">
        <v>181332.83</v>
      </c>
      <c r="F304" s="45">
        <f t="shared" si="68"/>
        <v>94.481556636596608</v>
      </c>
    </row>
    <row r="305" spans="1:6" ht="12" x14ac:dyDescent="0.2">
      <c r="A305" s="63">
        <v>9661</v>
      </c>
      <c r="B305" s="220" t="s">
        <v>602</v>
      </c>
      <c r="C305" s="247" t="s">
        <v>603</v>
      </c>
      <c r="D305" s="194">
        <v>0</v>
      </c>
      <c r="E305" s="194">
        <v>3998.3</v>
      </c>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10621.59</v>
      </c>
      <c r="E360" s="60">
        <f t="shared" si="86"/>
        <v>18387.349999999999</v>
      </c>
      <c r="F360" s="45">
        <f t="shared" si="72"/>
        <v>173.11297084523125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10621.59</v>
      </c>
      <c r="E373" s="60">
        <f t="shared" si="90"/>
        <v>18387.349999999999</v>
      </c>
      <c r="F373" s="45">
        <f t="shared" si="72"/>
        <v>173.11297084523125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10621.59</v>
      </c>
      <c r="E379" s="60">
        <f t="shared" si="92"/>
        <v>18387.349999999999</v>
      </c>
      <c r="F379" s="45">
        <f t="shared" si="72"/>
        <v>173.11297084523125</v>
      </c>
    </row>
    <row r="380" spans="1:6" ht="12.75" customHeight="1" x14ac:dyDescent="0.2">
      <c r="A380" s="63">
        <v>4221</v>
      </c>
      <c r="B380" s="64" t="s">
        <v>647</v>
      </c>
      <c r="C380" s="247" t="s">
        <v>739</v>
      </c>
      <c r="D380" s="194">
        <v>10621.59</v>
      </c>
      <c r="E380" s="194">
        <v>17325.189999999999</v>
      </c>
      <c r="F380" s="45">
        <f t="shared" si="72"/>
        <v>163.11296143044495</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1062.1600000000001</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10621.59</v>
      </c>
      <c r="E418" s="60">
        <f t="shared" si="102"/>
        <v>18387.349999999999</v>
      </c>
      <c r="F418" s="45">
        <f t="shared" si="72"/>
        <v>173.11297084523125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13932.41</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1505284.2300000002</v>
      </c>
      <c r="E422" s="60">
        <f>E6+E308</f>
        <v>1542087.98</v>
      </c>
      <c r="F422" s="45">
        <f t="shared" si="72"/>
        <v>102.444970143612</v>
      </c>
    </row>
    <row r="423" spans="1:6" ht="12.75" customHeight="1" x14ac:dyDescent="0.2">
      <c r="A423" s="63" t="s">
        <v>581</v>
      </c>
      <c r="B423" s="64" t="s">
        <v>804</v>
      </c>
      <c r="C423" s="247" t="s">
        <v>805</v>
      </c>
      <c r="D423" s="60">
        <f t="shared" ref="D423:E423" si="103">D299+D360</f>
        <v>1690116.8200000005</v>
      </c>
      <c r="E423" s="60">
        <f t="shared" si="103"/>
        <v>1648057.1099999999</v>
      </c>
      <c r="F423" s="45">
        <f t="shared" si="72"/>
        <v>97.511431783750851</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184832.59000000032</v>
      </c>
      <c r="E425" s="60">
        <f t="shared" si="105"/>
        <v>105969.12999999989</v>
      </c>
      <c r="F425" s="45">
        <f t="shared" si="72"/>
        <v>57.332492067551343</v>
      </c>
    </row>
    <row r="426" spans="1:6" ht="12.75" customHeight="1" x14ac:dyDescent="0.2">
      <c r="A426" s="251" t="s">
        <v>810</v>
      </c>
      <c r="B426" s="183" t="s">
        <v>811</v>
      </c>
      <c r="C426" s="252" t="s">
        <v>812</v>
      </c>
      <c r="D426" s="60">
        <f t="shared" ref="D426:E426" si="106">IF(D302-D303+D419-D420&gt;=0,D302-D303+D419-D420,0)</f>
        <v>1853.46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156028.25</v>
      </c>
      <c r="F427" s="45" t="str">
        <f t="shared" si="72"/>
        <v>-</v>
      </c>
    </row>
    <row r="428" spans="1:6" ht="24" x14ac:dyDescent="0.2">
      <c r="A428" s="249" t="s">
        <v>815</v>
      </c>
      <c r="B428" s="243" t="s">
        <v>816</v>
      </c>
      <c r="C428" s="250" t="s">
        <v>817</v>
      </c>
      <c r="D428" s="81">
        <f t="shared" ref="D428:E428" si="108">D304+D421</f>
        <v>191924.05</v>
      </c>
      <c r="E428" s="81">
        <f t="shared" si="108"/>
        <v>181332.83</v>
      </c>
      <c r="F428" s="61">
        <f t="shared" si="72"/>
        <v>94.481556636596608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1505284.2300000002</v>
      </c>
      <c r="E643" s="60">
        <f>E422+E430</f>
        <v>1542087.98</v>
      </c>
      <c r="F643" s="45">
        <f t="shared" si="109"/>
        <v>102.444970143612</v>
      </c>
    </row>
    <row r="644" spans="1:6" ht="12.75" customHeight="1" x14ac:dyDescent="0.2">
      <c r="A644" s="63" t="s">
        <v>581</v>
      </c>
      <c r="B644" s="64" t="s">
        <v>1237</v>
      </c>
      <c r="C644" s="247" t="s">
        <v>1238</v>
      </c>
      <c r="D644" s="60">
        <f>D423+D535</f>
        <v>1690116.8200000005</v>
      </c>
      <c r="E644" s="60">
        <f>E423+E535</f>
        <v>1648057.1099999999</v>
      </c>
      <c r="F644" s="45">
        <f t="shared" si="109"/>
        <v>97.511431783750851</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184832.59000000032</v>
      </c>
      <c r="E646" s="60">
        <f t="shared" si="164"/>
        <v>105969.12999999989</v>
      </c>
      <c r="F646" s="45">
        <f t="shared" si="109"/>
        <v>57.332492067551343</v>
      </c>
    </row>
    <row r="647" spans="1:6" ht="24" x14ac:dyDescent="0.2">
      <c r="A647" s="251" t="s">
        <v>1243</v>
      </c>
      <c r="B647" s="64" t="s">
        <v>1244</v>
      </c>
      <c r="C647" s="252" t="s">
        <v>1243</v>
      </c>
      <c r="D647" s="60">
        <f>IF(D426-D427+D641-D642&gt;=0,D426-D427+D641-D642,0)</f>
        <v>1853.46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156028.25</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182979.13000000032</v>
      </c>
      <c r="E650" s="60">
        <f t="shared" si="166"/>
        <v>261997.37999999989</v>
      </c>
      <c r="F650" s="45">
        <f t="shared" si="109"/>
        <v>143.18429648233621</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23042.74</v>
      </c>
      <c r="E653" s="194">
        <v>52221.440000000002</v>
      </c>
      <c r="F653" s="45">
        <f t="shared" ref="F653:F740" si="167">IF(D653&lt;&gt;0,IF(E653/D653&gt;=100,"&gt;&gt;100",E653/D653*100),"-")</f>
        <v>226.62860406357925</v>
      </c>
    </row>
    <row r="654" spans="1:6" ht="12.75" customHeight="1" x14ac:dyDescent="0.2">
      <c r="A654" s="63" t="s">
        <v>1256</v>
      </c>
      <c r="B654" s="64" t="s">
        <v>1257</v>
      </c>
      <c r="C654" s="247" t="s">
        <v>1256</v>
      </c>
      <c r="D654" s="194">
        <v>444630.39</v>
      </c>
      <c r="E654" s="194">
        <v>401426.47</v>
      </c>
      <c r="F654" s="45">
        <f t="shared" si="167"/>
        <v>90.283183297479951</v>
      </c>
    </row>
    <row r="655" spans="1:6" ht="12.75" customHeight="1" x14ac:dyDescent="0.2">
      <c r="A655" s="63" t="s">
        <v>1258</v>
      </c>
      <c r="B655" s="64" t="s">
        <v>1259</v>
      </c>
      <c r="C655" s="247" t="s">
        <v>1258</v>
      </c>
      <c r="D655" s="194">
        <v>452560.1</v>
      </c>
      <c r="E655" s="194">
        <v>450165.97</v>
      </c>
      <c r="F655" s="45">
        <f t="shared" si="167"/>
        <v>99.470980760345412</v>
      </c>
    </row>
    <row r="656" spans="1:6" ht="24" x14ac:dyDescent="0.2">
      <c r="A656" s="63">
        <v>11</v>
      </c>
      <c r="B656" s="64" t="s">
        <v>1260</v>
      </c>
      <c r="C656" s="247" t="s">
        <v>1261</v>
      </c>
      <c r="D656" s="60">
        <f t="shared" ref="D656:E656" si="168">+D653+D654-D655</f>
        <v>15113.030000000028</v>
      </c>
      <c r="E656" s="60">
        <f t="shared" si="168"/>
        <v>3481.9400000000023</v>
      </c>
      <c r="F656" s="45">
        <f t="shared" si="167"/>
        <v>23.0393243446218</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79</v>
      </c>
      <c r="E658" s="253">
        <v>83</v>
      </c>
      <c r="F658" s="45">
        <f t="shared" si="167"/>
        <v>105.0632911392405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75</v>
      </c>
      <c r="E660" s="253">
        <v>76</v>
      </c>
      <c r="F660" s="45">
        <f t="shared" si="167"/>
        <v>101.33333333333334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1157492.1000000001</v>
      </c>
      <c r="E683" s="192">
        <v>1204260.1100000001</v>
      </c>
      <c r="F683" s="71">
        <f t="shared" si="167"/>
        <v>104.04046040573409</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19341.37</v>
      </c>
      <c r="E724" s="192">
        <v>20694.439999999999</v>
      </c>
      <c r="F724" s="71">
        <f t="shared" si="167"/>
        <v>106.99572987849362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3184.25</v>
      </c>
      <c r="F732" s="71" t="str">
        <f t="shared" si="167"/>
        <v>-</v>
      </c>
    </row>
    <row r="733" spans="1:6" ht="12.75" customHeight="1" x14ac:dyDescent="0.2">
      <c r="A733" s="70">
        <v>31215</v>
      </c>
      <c r="B733" s="65" t="s">
        <v>1395</v>
      </c>
      <c r="C733" s="278" t="s">
        <v>1396</v>
      </c>
      <c r="D733" s="192">
        <v>4337.28</v>
      </c>
      <c r="E733" s="192">
        <v>4043.68</v>
      </c>
      <c r="F733" s="71">
        <f t="shared" si="167"/>
        <v>93.230780581378198</v>
      </c>
    </row>
    <row r="734" spans="1:6" ht="12.75" customHeight="1" x14ac:dyDescent="0.2">
      <c r="A734" s="70">
        <v>32121</v>
      </c>
      <c r="B734" s="65" t="s">
        <v>1397</v>
      </c>
      <c r="C734" s="278" t="s">
        <v>1398</v>
      </c>
      <c r="D734" s="192">
        <v>25813.68</v>
      </c>
      <c r="E734" s="192">
        <v>21898.84</v>
      </c>
      <c r="F734" s="71">
        <f t="shared" si="167"/>
        <v>84.83424292855571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1500.4</v>
      </c>
      <c r="E736" s="194">
        <v>3121.9</v>
      </c>
      <c r="F736" s="45">
        <f t="shared" si="167"/>
        <v>208.07118101839509</v>
      </c>
    </row>
    <row r="737" spans="1:6" ht="12.75" customHeight="1" x14ac:dyDescent="0.2">
      <c r="A737" s="63" t="s">
        <v>1403</v>
      </c>
      <c r="B737" s="64" t="s">
        <v>1404</v>
      </c>
      <c r="C737" s="247" t="s">
        <v>1403</v>
      </c>
      <c r="D737" s="194">
        <v>0</v>
      </c>
      <c r="E737" s="194">
        <v>150.01</v>
      </c>
      <c r="F737" s="45" t="str">
        <f t="shared" si="167"/>
        <v>-</v>
      </c>
    </row>
    <row r="738" spans="1:6" ht="12.75" customHeight="1" x14ac:dyDescent="0.2">
      <c r="A738" s="63" t="s">
        <v>1405</v>
      </c>
      <c r="B738" s="64" t="s">
        <v>1406</v>
      </c>
      <c r="C738" s="247" t="s">
        <v>1405</v>
      </c>
      <c r="D738" s="194">
        <v>927.85</v>
      </c>
      <c r="E738" s="194">
        <v>936.81</v>
      </c>
      <c r="F738" s="45">
        <f t="shared" si="167"/>
        <v>100.96567333081856</v>
      </c>
    </row>
    <row r="739" spans="1:6" ht="12.75" customHeight="1" x14ac:dyDescent="0.2">
      <c r="A739" s="70" t="s">
        <v>1407</v>
      </c>
      <c r="B739" s="65" t="s">
        <v>1408</v>
      </c>
      <c r="C739" s="278" t="s">
        <v>1407</v>
      </c>
      <c r="D739" s="192">
        <v>0</v>
      </c>
      <c r="E739" s="192">
        <v>2585.6</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2890.93</v>
      </c>
      <c r="E741" s="192">
        <v>9493.48</v>
      </c>
      <c r="F741" s="71">
        <f t="shared" ref="F741:F1006" si="169">IF(D741&lt;&gt;0,IF(E741/D741&gt;=100,"&gt;&gt;100",E741/D741*100),"-")</f>
        <v>328.38844247352927</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2858</v>
      </c>
      <c r="E744" s="192">
        <v>840</v>
      </c>
      <c r="F744" s="71">
        <f t="shared" si="170"/>
        <v>29.391182645206438</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3"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210191.5</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1692369.57</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23912.31</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1650069.91</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1283004.26</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366036.75</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1028.9000000000001</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18387.349999999999</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1633775.9900000002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23912.31</v>
      </c>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1591476.33</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1282942.6100000001</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307487.51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1046.21</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18387.349999999999</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268785.07999999984</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3312.5</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3312.5</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3312.5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3312.5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265472.58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265472.58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19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14970</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2026-07-12T17:08:14Z</cp:lastPrinted>
  <dcterms:created xsi:type="dcterms:W3CDTF">2022-04-01T05:14:30Z</dcterms:created>
  <dcterms:modified xsi:type="dcterms:W3CDTF">2026-07-12T17:08:20Z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